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45" windowWidth="28620" windowHeight="12660"/>
  </bookViews>
  <sheets>
    <sheet name="FichaInscricãoFormandos co-fian" sheetId="1" r:id="rId1"/>
  </sheets>
  <externalReferences>
    <externalReference r:id="rId2"/>
  </externalReferences>
  <calcPr calcId="145621"/>
</workbook>
</file>

<file path=xl/calcChain.xml><?xml version="1.0" encoding="utf-8"?>
<calcChain xmlns="http://schemas.openxmlformats.org/spreadsheetml/2006/main">
  <c r="AD85" i="1" l="1"/>
  <c r="W85" i="1"/>
  <c r="W83" i="1"/>
  <c r="C83" i="1"/>
  <c r="Z81" i="1"/>
  <c r="P81" i="1"/>
  <c r="G81" i="1"/>
  <c r="X75" i="1"/>
  <c r="AE64" i="1"/>
  <c r="AE62" i="1"/>
  <c r="AC60" i="1"/>
  <c r="Q60" i="1"/>
  <c r="G60" i="1"/>
  <c r="AC58" i="1"/>
  <c r="Q58" i="1"/>
  <c r="G58" i="1"/>
  <c r="H54" i="1"/>
  <c r="S52" i="1"/>
  <c r="H52" i="1"/>
  <c r="X50" i="1"/>
  <c r="S50" i="1"/>
  <c r="S48" i="1"/>
  <c r="H48" i="1"/>
  <c r="Z44" i="1"/>
  <c r="R43" i="1"/>
  <c r="L43" i="1"/>
  <c r="F43" i="1"/>
  <c r="R41" i="1"/>
  <c r="F41" i="1"/>
</calcChain>
</file>

<file path=xl/sharedStrings.xml><?xml version="1.0" encoding="utf-8"?>
<sst xmlns="http://schemas.openxmlformats.org/spreadsheetml/2006/main" count="117" uniqueCount="95">
  <si>
    <t>Formação Modular Certificada</t>
  </si>
  <si>
    <t>Ficha de Inscrição</t>
  </si>
  <si>
    <t>Local:</t>
  </si>
  <si>
    <t>Área de Formação:</t>
  </si>
  <si>
    <t>UFCD:</t>
  </si>
  <si>
    <t>Fotografia</t>
  </si>
  <si>
    <t>Identificação</t>
  </si>
  <si>
    <t>Nome:</t>
  </si>
  <si>
    <t>Morada:</t>
  </si>
  <si>
    <t>Localidade:</t>
  </si>
  <si>
    <t xml:space="preserve">   Código Postal:</t>
  </si>
  <si>
    <t>Telefone/Telemóvel:</t>
  </si>
  <si>
    <t>Telefone Emprego:</t>
  </si>
  <si>
    <t>E-mail:</t>
  </si>
  <si>
    <t>B.I. /C.C. Nº:</t>
  </si>
  <si>
    <t>D. Emissão / Validade:</t>
  </si>
  <si>
    <t xml:space="preserve">  Arq.:</t>
  </si>
  <si>
    <t>Naturalidade:</t>
  </si>
  <si>
    <t>Nacionalidade:</t>
  </si>
  <si>
    <t>Data Nascimento</t>
  </si>
  <si>
    <t xml:space="preserve">    NIB</t>
  </si>
  <si>
    <t>15 a 19 anos</t>
  </si>
  <si>
    <t>20 a 24 anos</t>
  </si>
  <si>
    <t>25 a 34 anos</t>
  </si>
  <si>
    <t>35 a 44 anos</t>
  </si>
  <si>
    <t>N.º Contribuinte:</t>
  </si>
  <si>
    <t>45 a 49 anos</t>
  </si>
  <si>
    <t>50 a 54 anos</t>
  </si>
  <si>
    <t>55 a 64 anos</t>
  </si>
  <si>
    <t xml:space="preserve"> + de 64 anos</t>
  </si>
  <si>
    <t>N.º Segurança Social:</t>
  </si>
  <si>
    <t xml:space="preserve">Habilitações Literárias </t>
  </si>
  <si>
    <t>1º Ciclo (4º ano)</t>
  </si>
  <si>
    <t>Bacharelato</t>
  </si>
  <si>
    <t>Curso:</t>
  </si>
  <si>
    <t>2º Ciclo (6º ano)</t>
  </si>
  <si>
    <t>Licenciatura</t>
  </si>
  <si>
    <t>3º Ciclo (9º ano)</t>
  </si>
  <si>
    <t>Outra</t>
  </si>
  <si>
    <t>Qual?</t>
  </si>
  <si>
    <t>Ensino Secundário</t>
  </si>
  <si>
    <t>Situação Face ao Emprego</t>
  </si>
  <si>
    <t>Procura 1º Emprego</t>
  </si>
  <si>
    <t>Inscrito no C. Emprego de:</t>
  </si>
  <si>
    <t>desde:</t>
  </si>
  <si>
    <t>Desempregado</t>
  </si>
  <si>
    <t>Empregado</t>
  </si>
  <si>
    <t>Indique qual o vínculo:</t>
  </si>
  <si>
    <t>Trabalhador por conta própria</t>
  </si>
  <si>
    <t>Trabalhador por Conta de Outrem</t>
  </si>
  <si>
    <t>Trabalhador Independente:</t>
  </si>
  <si>
    <t>Centro Novas Oportunidades</t>
  </si>
  <si>
    <t>Encontra-se inscrito num Centro Novas Oportunidades?</t>
  </si>
  <si>
    <t>SIM</t>
  </si>
  <si>
    <t>NÃO</t>
  </si>
  <si>
    <t>Se respondeu SIM, indique qual:</t>
  </si>
  <si>
    <t xml:space="preserve">Situação Profissional </t>
  </si>
  <si>
    <t>Função:</t>
  </si>
  <si>
    <t>Grupo/Cat. Profissional</t>
  </si>
  <si>
    <t>Nome da Empresa:</t>
  </si>
  <si>
    <t xml:space="preserve">Morada: </t>
  </si>
  <si>
    <t>Cód. Postal</t>
  </si>
  <si>
    <t xml:space="preserve">Vínculo Laboral: </t>
  </si>
  <si>
    <t xml:space="preserve">  Contrato a termo</t>
  </si>
  <si>
    <t xml:space="preserve">  Contrato s/ Termo</t>
  </si>
  <si>
    <t xml:space="preserve">   Prestação de Serviços</t>
  </si>
  <si>
    <t>CAE</t>
  </si>
  <si>
    <t>N.º de trabalhadores:</t>
  </si>
  <si>
    <t xml:space="preserve">De 1 a 9 </t>
  </si>
  <si>
    <t xml:space="preserve">De 10 a 49 </t>
  </si>
  <si>
    <t xml:space="preserve">De 50 a 249 </t>
  </si>
  <si>
    <t xml:space="preserve"> + de 250</t>
  </si>
  <si>
    <t xml:space="preserve">Documentos a entregar (anexar os comprovativos solicitados)                    </t>
  </si>
  <si>
    <t>Curriculum Vitae Detalhado</t>
  </si>
  <si>
    <t>x</t>
  </si>
  <si>
    <t>Certificado de Habilitações</t>
  </si>
  <si>
    <t>Foto</t>
  </si>
  <si>
    <t>Cópia do NISS</t>
  </si>
  <si>
    <t>Cópia do Cartão de Contribuinte</t>
  </si>
  <si>
    <t>Comprovativo de NIB</t>
  </si>
  <si>
    <t>Cópia do B. I. / C.C.</t>
  </si>
  <si>
    <t>Comprovativo IEFP</t>
  </si>
  <si>
    <t>Declaração da Entidade Empregadora / Declaração Início de Actividade</t>
  </si>
  <si>
    <t>Documento de encaminhamento do Centro Novas Oportunidades (PPQ)</t>
  </si>
  <si>
    <r>
      <t xml:space="preserve">Caso autorize que os seus dados pessoais sejam usados para envio de publicidade sobre futuros cursos de formação, assinale com um "X". </t>
    </r>
    <r>
      <rPr>
        <sz val="8"/>
        <rFont val="Webdings"/>
        <family val="1"/>
        <charset val="2"/>
      </rPr>
      <t>c</t>
    </r>
  </si>
  <si>
    <t>Declaro que todas as informações acima prestadas são verdadeiras.</t>
  </si>
  <si>
    <t xml:space="preserve">Declaro ter sido informado(a) de forma clara, sobre as condições de participação na acção de formação indicada, o conteúdo programático e horário de funcionamento, regalias e obrigações a que ficarei sujeito(a).                                                                           </t>
  </si>
  <si>
    <t>Data</t>
  </si>
  <si>
    <t>/</t>
  </si>
  <si>
    <t>Ass. Legível:</t>
  </si>
  <si>
    <t>Az. Torre do Fato n.º 33 B, Esc.B       1600-774 Lisboa    Telef.: 21 715 64 28   Fax: 21 715 24 01</t>
  </si>
  <si>
    <t xml:space="preserve"> www.fhassociados.com  e-mail:  fha_depformacao@netcabo.pt   ou   info@fhassociados.com  </t>
  </si>
  <si>
    <t>NPC: 504 990 438             C.Social: 50 000 Euros          Reg.C.R.C. Lisboa sob o n.º 504 990 438</t>
  </si>
  <si>
    <t>Recolha de dados para informatização: Os dados pessoais recolhidos são objecto de tratamento informatizado, feito em cumprimento da legislação sobre protecção de dados. Os mesmos destinam-se à gestão interna, estatísticas e histórico da Frouco &amp; Henriques Associados podendo ainda ter acesso o Sistema de Acreditação.  Nos termos da Lei 67/98, de 26 de Outubro, é garantido o acesso aos dados, podendo o visado solicitar por escrito à Frouco &amp; Henriques Associados a sua actualização, correcção ou eliminação.</t>
  </si>
  <si>
    <r>
      <t xml:space="preserve">Caso autorize que os seus dados pessoais sejam facultados à DGERT, entidade Certificadora de entidades formadoras, para vir a ser auscultado sobre a qualidade da formação que irá frequentar assinale com um "X".  </t>
    </r>
    <r>
      <rPr>
        <sz val="8"/>
        <rFont val="Webdings"/>
        <family val="1"/>
        <charset val="2"/>
      </rPr>
      <t>c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</si>
</sst>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0"/>
      <name val="Arial"/>
    </font>
    <font>
      <b/>
      <sz val="11"/>
      <color indexed="53"/>
      <name val="Arial"/>
      <family val="2"/>
    </font>
    <font>
      <b/>
      <sz val="18"/>
      <color indexed="18"/>
      <name val="Garamond"/>
      <family val="1"/>
    </font>
    <font>
      <b/>
      <sz val="16"/>
      <color rgb="FFC00000"/>
      <name val="Arial"/>
      <family val="2"/>
    </font>
    <font>
      <b/>
      <sz val="14"/>
      <color indexed="9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indexed="9"/>
      <name val="Arial"/>
      <family val="2"/>
    </font>
    <font>
      <b/>
      <sz val="9"/>
      <color indexed="9"/>
      <name val="Arial"/>
      <family val="2"/>
    </font>
    <font>
      <sz val="9"/>
      <name val="Arial"/>
      <family val="2"/>
    </font>
    <font>
      <b/>
      <sz val="12"/>
      <color indexed="9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sz val="7"/>
      <name val="Arial"/>
      <family val="2"/>
    </font>
    <font>
      <sz val="12"/>
      <color indexed="9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sz val="8"/>
      <name val="Webdings"/>
      <family val="1"/>
      <charset val="2"/>
    </font>
    <font>
      <b/>
      <sz val="10"/>
      <color indexed="9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rgb="FFC00000"/>
      </left>
      <right/>
      <top style="medium">
        <color rgb="FFC00000"/>
      </top>
      <bottom/>
      <diagonal/>
    </border>
    <border>
      <left/>
      <right/>
      <top style="medium">
        <color rgb="FFC00000"/>
      </top>
      <bottom/>
      <diagonal/>
    </border>
    <border>
      <left/>
      <right style="medium">
        <color rgb="FFC00000"/>
      </right>
      <top style="medium">
        <color rgb="FFC00000"/>
      </top>
      <bottom/>
      <diagonal/>
    </border>
    <border>
      <left style="medium">
        <color rgb="FFC00000"/>
      </left>
      <right/>
      <top/>
      <bottom/>
      <diagonal/>
    </border>
    <border>
      <left/>
      <right style="medium">
        <color rgb="FFC00000"/>
      </right>
      <top/>
      <bottom/>
      <diagonal/>
    </border>
    <border>
      <left style="medium">
        <color rgb="FFC00000"/>
      </left>
      <right/>
      <top/>
      <bottom style="medium">
        <color rgb="FFC00000"/>
      </bottom>
      <diagonal/>
    </border>
    <border>
      <left/>
      <right/>
      <top/>
      <bottom style="medium">
        <color rgb="FFC00000"/>
      </bottom>
      <diagonal/>
    </border>
    <border>
      <left/>
      <right style="medium">
        <color rgb="FFC00000"/>
      </right>
      <top/>
      <bottom style="medium">
        <color rgb="FFC00000"/>
      </bottom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thin">
        <color theme="0" tint="-0.249977111117893"/>
      </right>
      <top style="thin">
        <color indexed="55"/>
      </top>
      <bottom style="thin">
        <color indexed="55"/>
      </bottom>
      <diagonal/>
    </border>
    <border>
      <left/>
      <right/>
      <top/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</borders>
  <cellStyleXfs count="2">
    <xf numFmtId="0" fontId="0" fillId="0" borderId="0"/>
    <xf numFmtId="0" fontId="14" fillId="0" borderId="0"/>
  </cellStyleXfs>
  <cellXfs count="93">
    <xf numFmtId="0" fontId="0" fillId="0" borderId="0" xfId="0"/>
    <xf numFmtId="0" fontId="2" fillId="0" borderId="0" xfId="0" applyFont="1" applyFill="1" applyBorder="1" applyAlignment="1" applyProtection="1">
      <alignment horizontal="center"/>
    </xf>
    <xf numFmtId="0" fontId="0" fillId="0" borderId="0" xfId="0" applyProtection="1"/>
    <xf numFmtId="0" fontId="0" fillId="0" borderId="0" xfId="0" applyBorder="1" applyProtection="1"/>
    <xf numFmtId="0" fontId="1" fillId="0" borderId="0" xfId="0" applyFont="1" applyFill="1" applyBorder="1" applyAlignment="1" applyProtection="1">
      <alignment horizontal="center" wrapText="1"/>
    </xf>
    <xf numFmtId="0" fontId="5" fillId="0" borderId="0" xfId="0" applyFont="1" applyBorder="1" applyAlignment="1" applyProtection="1">
      <alignment vertical="center"/>
    </xf>
    <xf numFmtId="0" fontId="5" fillId="0" borderId="0" xfId="0" applyFont="1" applyBorder="1" applyProtection="1"/>
    <xf numFmtId="0" fontId="7" fillId="0" borderId="0" xfId="0" applyFont="1" applyBorder="1" applyAlignment="1" applyProtection="1">
      <alignment horizontal="center"/>
    </xf>
    <xf numFmtId="0" fontId="0" fillId="0" borderId="0" xfId="0" applyFill="1" applyBorder="1" applyAlignment="1" applyProtection="1">
      <alignment vertical="center"/>
    </xf>
    <xf numFmtId="0" fontId="9" fillId="0" borderId="0" xfId="0" applyFont="1" applyBorder="1" applyProtection="1"/>
    <xf numFmtId="0" fontId="10" fillId="0" borderId="0" xfId="0" applyFont="1" applyFill="1" applyBorder="1" applyAlignment="1" applyProtection="1">
      <alignment horizontal="left"/>
    </xf>
    <xf numFmtId="0" fontId="11" fillId="0" borderId="0" xfId="0" applyFont="1" applyFill="1" applyBorder="1" applyAlignment="1" applyProtection="1">
      <alignment horizontal="left"/>
    </xf>
    <xf numFmtId="0" fontId="12" fillId="0" borderId="0" xfId="0" applyFont="1" applyFill="1" applyAlignment="1" applyProtection="1">
      <alignment horizontal="left"/>
    </xf>
    <xf numFmtId="0" fontId="12" fillId="0" borderId="0" xfId="0" applyFont="1" applyFill="1" applyBorder="1" applyAlignment="1" applyProtection="1">
      <alignment horizontal="left"/>
    </xf>
    <xf numFmtId="0" fontId="5" fillId="0" borderId="0" xfId="0" applyFont="1" applyFill="1" applyBorder="1" applyAlignment="1" applyProtection="1">
      <alignment horizontal="left" vertical="center"/>
    </xf>
    <xf numFmtId="0" fontId="5" fillId="0" borderId="0" xfId="0" applyFont="1" applyFill="1" applyBorder="1" applyAlignment="1" applyProtection="1">
      <alignment horizontal="left"/>
    </xf>
    <xf numFmtId="0" fontId="9" fillId="0" borderId="14" xfId="0" applyFont="1" applyBorder="1" applyAlignment="1" applyProtection="1">
      <alignment horizontal="left" wrapText="1"/>
    </xf>
    <xf numFmtId="0" fontId="6" fillId="0" borderId="0" xfId="0" applyFont="1" applyBorder="1" applyAlignment="1" applyProtection="1">
      <alignment horizontal="center"/>
    </xf>
    <xf numFmtId="0" fontId="15" fillId="0" borderId="15" xfId="0" applyFont="1" applyBorder="1" applyProtection="1"/>
    <xf numFmtId="0" fontId="14" fillId="0" borderId="15" xfId="0" applyFont="1" applyBorder="1" applyProtection="1"/>
    <xf numFmtId="0" fontId="9" fillId="0" borderId="0" xfId="0" applyFont="1" applyProtection="1"/>
    <xf numFmtId="0" fontId="15" fillId="0" borderId="0" xfId="0" applyFont="1" applyBorder="1" applyProtection="1"/>
    <xf numFmtId="0" fontId="14" fillId="0" borderId="0" xfId="0" applyFont="1" applyBorder="1" applyProtection="1"/>
    <xf numFmtId="0" fontId="15" fillId="0" borderId="0" xfId="0" applyFont="1" applyProtection="1"/>
    <xf numFmtId="0" fontId="14" fillId="0" borderId="0" xfId="0" applyFont="1" applyProtection="1"/>
    <xf numFmtId="0" fontId="15" fillId="0" borderId="15" xfId="0" applyFont="1" applyBorder="1" applyAlignment="1" applyProtection="1">
      <alignment horizontal="center"/>
    </xf>
    <xf numFmtId="0" fontId="16" fillId="0" borderId="0" xfId="0" applyFont="1" applyBorder="1" applyProtection="1"/>
    <xf numFmtId="0" fontId="14" fillId="0" borderId="15" xfId="0" applyFont="1" applyBorder="1" applyAlignment="1" applyProtection="1">
      <alignment horizontal="center"/>
    </xf>
    <xf numFmtId="0" fontId="0" fillId="0" borderId="15" xfId="0" applyBorder="1" applyProtection="1"/>
    <xf numFmtId="0" fontId="0" fillId="0" borderId="0" xfId="0" applyBorder="1" applyAlignment="1" applyProtection="1"/>
    <xf numFmtId="0" fontId="14" fillId="4" borderId="15" xfId="0" applyFont="1" applyFill="1" applyBorder="1" applyProtection="1"/>
    <xf numFmtId="0" fontId="15" fillId="4" borderId="15" xfId="0" applyFont="1" applyFill="1" applyBorder="1" applyProtection="1"/>
    <xf numFmtId="0" fontId="18" fillId="0" borderId="0" xfId="0" applyFont="1" applyBorder="1" applyProtection="1"/>
    <xf numFmtId="0" fontId="16" fillId="0" borderId="0" xfId="1" applyFont="1" applyBorder="1" applyProtection="1"/>
    <xf numFmtId="0" fontId="14" fillId="0" borderId="0" xfId="1" applyBorder="1" applyProtection="1"/>
    <xf numFmtId="0" fontId="19" fillId="0" borderId="0" xfId="0" applyFont="1" applyBorder="1" applyProtection="1"/>
    <xf numFmtId="0" fontId="6" fillId="0" borderId="15" xfId="0" applyFont="1" applyBorder="1" applyAlignment="1" applyProtection="1">
      <alignment horizontal="center"/>
    </xf>
    <xf numFmtId="0" fontId="9" fillId="0" borderId="0" xfId="1" applyFont="1" applyBorder="1" applyProtection="1"/>
    <xf numFmtId="0" fontId="9" fillId="0" borderId="0" xfId="0" applyFont="1" applyBorder="1" applyAlignment="1" applyProtection="1"/>
    <xf numFmtId="0" fontId="8" fillId="0" borderId="0" xfId="0" applyFont="1" applyAlignment="1" applyProtection="1">
      <alignment horizontal="justify" vertical="center"/>
    </xf>
    <xf numFmtId="0" fontId="5" fillId="0" borderId="0" xfId="0" applyFont="1" applyBorder="1" applyAlignment="1" applyProtection="1">
      <alignment horizontal="left" wrapText="1" shrinkToFit="1"/>
    </xf>
    <xf numFmtId="0" fontId="5" fillId="0" borderId="0" xfId="0" applyFont="1" applyBorder="1" applyAlignment="1" applyProtection="1">
      <alignment wrapText="1" shrinkToFit="1"/>
    </xf>
    <xf numFmtId="0" fontId="5" fillId="0" borderId="0" xfId="0" applyFont="1" applyProtection="1"/>
    <xf numFmtId="0" fontId="6" fillId="0" borderId="0" xfId="1" applyFont="1" applyBorder="1" applyProtection="1"/>
    <xf numFmtId="0" fontId="0" fillId="0" borderId="0" xfId="0" quotePrefix="1" applyBorder="1" applyProtection="1"/>
    <xf numFmtId="0" fontId="6" fillId="0" borderId="0" xfId="0" applyFont="1" applyBorder="1" applyAlignment="1" applyProtection="1">
      <alignment horizontal="center"/>
    </xf>
    <xf numFmtId="0" fontId="7" fillId="0" borderId="1" xfId="0" applyFont="1" applyBorder="1" applyAlignment="1" applyProtection="1">
      <alignment horizontal="center"/>
    </xf>
    <xf numFmtId="0" fontId="1" fillId="0" borderId="0" xfId="0" applyFont="1" applyFill="1" applyBorder="1" applyAlignment="1" applyProtection="1">
      <alignment horizontal="center" wrapText="1"/>
    </xf>
    <xf numFmtId="0" fontId="3" fillId="0" borderId="0" xfId="0" applyFont="1" applyAlignment="1" applyProtection="1">
      <alignment horizontal="center" vertical="center"/>
    </xf>
    <xf numFmtId="0" fontId="4" fillId="2" borderId="0" xfId="0" applyFont="1" applyFill="1" applyBorder="1" applyAlignment="1" applyProtection="1">
      <alignment horizontal="center"/>
    </xf>
    <xf numFmtId="0" fontId="7" fillId="0" borderId="1" xfId="0" applyFont="1" applyBorder="1" applyAlignment="1" applyProtection="1">
      <alignment horizontal="center"/>
      <protection locked="0"/>
    </xf>
    <xf numFmtId="0" fontId="8" fillId="0" borderId="1" xfId="0" applyFont="1" applyBorder="1" applyAlignment="1" applyProtection="1">
      <alignment horizontal="left" vertical="center"/>
    </xf>
    <xf numFmtId="0" fontId="0" fillId="3" borderId="2" xfId="0" applyFill="1" applyBorder="1" applyAlignment="1" applyProtection="1">
      <alignment horizontal="center" vertical="center"/>
    </xf>
    <xf numFmtId="0" fontId="0" fillId="3" borderId="3" xfId="0" applyFill="1" applyBorder="1" applyAlignment="1" applyProtection="1">
      <alignment horizontal="center" vertical="center"/>
    </xf>
    <xf numFmtId="0" fontId="0" fillId="3" borderId="4" xfId="0" applyFill="1" applyBorder="1" applyAlignment="1" applyProtection="1">
      <alignment horizontal="center" vertical="center"/>
    </xf>
    <xf numFmtId="0" fontId="0" fillId="3" borderId="5" xfId="0" applyFill="1" applyBorder="1" applyAlignment="1" applyProtection="1">
      <alignment horizontal="center" vertical="center"/>
    </xf>
    <xf numFmtId="0" fontId="0" fillId="3" borderId="0" xfId="0" applyFill="1" applyBorder="1" applyAlignment="1" applyProtection="1">
      <alignment horizontal="center" vertical="center"/>
    </xf>
    <xf numFmtId="0" fontId="0" fillId="3" borderId="6" xfId="0" applyFill="1" applyBorder="1" applyAlignment="1" applyProtection="1">
      <alignment horizontal="center" vertical="center"/>
    </xf>
    <xf numFmtId="0" fontId="0" fillId="3" borderId="7" xfId="0" applyFill="1" applyBorder="1" applyAlignment="1" applyProtection="1">
      <alignment horizontal="center" vertical="center"/>
    </xf>
    <xf numFmtId="0" fontId="0" fillId="3" borderId="8" xfId="0" applyFill="1" applyBorder="1" applyAlignment="1" applyProtection="1">
      <alignment horizontal="center" vertical="center"/>
    </xf>
    <xf numFmtId="0" fontId="0" fillId="3" borderId="9" xfId="0" applyFill="1" applyBorder="1" applyAlignment="1" applyProtection="1">
      <alignment horizontal="center" vertical="center"/>
    </xf>
    <xf numFmtId="0" fontId="15" fillId="0" borderId="10" xfId="0" applyFont="1" applyBorder="1" applyAlignment="1" applyProtection="1">
      <alignment horizontal="center"/>
    </xf>
    <xf numFmtId="0" fontId="15" fillId="0" borderId="11" xfId="0" applyFont="1" applyBorder="1" applyAlignment="1" applyProtection="1">
      <alignment horizontal="center"/>
    </xf>
    <xf numFmtId="0" fontId="15" fillId="0" borderId="12" xfId="0" applyFont="1" applyBorder="1" applyAlignment="1" applyProtection="1">
      <alignment horizontal="center"/>
    </xf>
    <xf numFmtId="0" fontId="13" fillId="2" borderId="0" xfId="0" applyFont="1" applyFill="1" applyBorder="1" applyAlignment="1" applyProtection="1">
      <alignment horizontal="center"/>
    </xf>
    <xf numFmtId="0" fontId="14" fillId="0" borderId="1" xfId="0" applyFont="1" applyBorder="1" applyAlignment="1" applyProtection="1">
      <alignment horizontal="center"/>
      <protection locked="0"/>
    </xf>
    <xf numFmtId="0" fontId="14" fillId="0" borderId="1" xfId="0" applyFont="1" applyBorder="1" applyAlignment="1" applyProtection="1">
      <alignment horizontal="center"/>
    </xf>
    <xf numFmtId="0" fontId="14" fillId="0" borderId="10" xfId="0" applyFont="1" applyBorder="1" applyAlignment="1" applyProtection="1">
      <alignment horizontal="center"/>
    </xf>
    <xf numFmtId="0" fontId="14" fillId="0" borderId="11" xfId="0" applyFont="1" applyBorder="1" applyAlignment="1" applyProtection="1">
      <alignment horizontal="center"/>
    </xf>
    <xf numFmtId="0" fontId="14" fillId="0" borderId="12" xfId="0" applyFont="1" applyBorder="1" applyAlignment="1" applyProtection="1">
      <alignment horizontal="center"/>
    </xf>
    <xf numFmtId="0" fontId="0" fillId="0" borderId="10" xfId="0" applyBorder="1" applyAlignment="1" applyProtection="1">
      <alignment horizontal="center"/>
    </xf>
    <xf numFmtId="0" fontId="0" fillId="0" borderId="11" xfId="0" applyBorder="1" applyAlignment="1" applyProtection="1">
      <alignment horizontal="center"/>
    </xf>
    <xf numFmtId="0" fontId="0" fillId="0" borderId="12" xfId="0" applyBorder="1" applyAlignment="1" applyProtection="1">
      <alignment horizontal="center"/>
    </xf>
    <xf numFmtId="0" fontId="9" fillId="0" borderId="0" xfId="0" applyFont="1" applyBorder="1" applyAlignment="1" applyProtection="1">
      <alignment horizontal="left" wrapText="1"/>
    </xf>
    <xf numFmtId="14" fontId="0" fillId="0" borderId="10" xfId="0" applyNumberFormat="1" applyBorder="1" applyAlignment="1" applyProtection="1">
      <alignment horizontal="center"/>
    </xf>
    <xf numFmtId="14" fontId="0" fillId="0" borderId="11" xfId="0" applyNumberFormat="1" applyBorder="1" applyAlignment="1" applyProtection="1">
      <alignment horizontal="center"/>
    </xf>
    <xf numFmtId="14" fontId="0" fillId="0" borderId="13" xfId="0" applyNumberFormat="1" applyBorder="1" applyAlignment="1" applyProtection="1">
      <alignment horizontal="center"/>
    </xf>
    <xf numFmtId="0" fontId="15" fillId="0" borderId="1" xfId="0" applyFont="1" applyBorder="1" applyAlignment="1" applyProtection="1">
      <alignment horizontal="center"/>
    </xf>
    <xf numFmtId="14" fontId="15" fillId="0" borderId="10" xfId="0" applyNumberFormat="1" applyFont="1" applyBorder="1" applyAlignment="1" applyProtection="1">
      <alignment horizontal="center"/>
    </xf>
    <xf numFmtId="14" fontId="15" fillId="0" borderId="11" xfId="0" applyNumberFormat="1" applyFont="1" applyBorder="1" applyAlignment="1" applyProtection="1">
      <alignment horizontal="center"/>
    </xf>
    <xf numFmtId="14" fontId="15" fillId="0" borderId="12" xfId="0" applyNumberFormat="1" applyFont="1" applyBorder="1" applyAlignment="1" applyProtection="1">
      <alignment horizontal="center"/>
    </xf>
    <xf numFmtId="0" fontId="14" fillId="0" borderId="10" xfId="0" applyFont="1" applyFill="1" applyBorder="1" applyAlignment="1" applyProtection="1">
      <alignment horizontal="center"/>
    </xf>
    <xf numFmtId="0" fontId="14" fillId="0" borderId="11" xfId="0" applyFont="1" applyFill="1" applyBorder="1" applyAlignment="1" applyProtection="1">
      <alignment horizontal="center"/>
    </xf>
    <xf numFmtId="0" fontId="14" fillId="0" borderId="12" xfId="0" applyFont="1" applyFill="1" applyBorder="1" applyAlignment="1" applyProtection="1">
      <alignment horizontal="center"/>
    </xf>
    <xf numFmtId="0" fontId="8" fillId="0" borderId="0" xfId="0" applyFont="1" applyAlignment="1" applyProtection="1">
      <alignment horizontal="justify" vertical="center"/>
    </xf>
    <xf numFmtId="0" fontId="0" fillId="0" borderId="1" xfId="0" applyBorder="1" applyAlignment="1" applyProtection="1">
      <alignment horizontal="center"/>
    </xf>
    <xf numFmtId="0" fontId="17" fillId="2" borderId="0" xfId="0" applyFont="1" applyFill="1" applyBorder="1" applyAlignment="1" applyProtection="1">
      <alignment horizontal="center"/>
    </xf>
    <xf numFmtId="0" fontId="8" fillId="0" borderId="0" xfId="0" applyFont="1" applyAlignment="1" applyProtection="1">
      <alignment horizontal="justify" vertical="center" wrapText="1"/>
    </xf>
    <xf numFmtId="0" fontId="21" fillId="2" borderId="0" xfId="0" applyFont="1" applyFill="1" applyBorder="1" applyAlignment="1" applyProtection="1">
      <alignment horizontal="center"/>
    </xf>
    <xf numFmtId="0" fontId="9" fillId="0" borderId="0" xfId="0" applyFont="1" applyAlignment="1" applyProtection="1">
      <alignment horizontal="center"/>
    </xf>
    <xf numFmtId="0" fontId="9" fillId="0" borderId="0" xfId="0" applyFont="1" applyBorder="1" applyAlignment="1" applyProtection="1">
      <alignment horizontal="center" vertical="center" wrapText="1" shrinkToFit="1"/>
    </xf>
    <xf numFmtId="0" fontId="5" fillId="0" borderId="0" xfId="0" applyFont="1" applyBorder="1" applyAlignment="1" applyProtection="1">
      <alignment horizontal="center" vertical="center" wrapText="1" shrinkToFit="1"/>
    </xf>
    <xf numFmtId="0" fontId="5" fillId="0" borderId="0" xfId="0" applyFont="1" applyBorder="1" applyAlignment="1" applyProtection="1">
      <alignment horizontal="center" wrapText="1" shrinkToFit="1"/>
    </xf>
  </cellXfs>
  <cellStyles count="2">
    <cellStyle name="Normal" xfId="0" builtinId="0"/>
    <cellStyle name="Normal 2" xfId="1"/>
  </cellStyles>
  <dxfs count="2"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gif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6</xdr:col>
      <xdr:colOff>28575</xdr:colOff>
      <xdr:row>3</xdr:row>
      <xdr:rowOff>298623</xdr:rowOff>
    </xdr:to>
    <xdr:pic>
      <xdr:nvPicPr>
        <xdr:cNvPr id="10" name="Imagem 9" descr="Logo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" y="0"/>
          <a:ext cx="1238250" cy="641523"/>
        </a:xfrm>
        <a:prstGeom prst="rect">
          <a:avLst/>
        </a:prstGeom>
      </xdr:spPr>
    </xdr:pic>
    <xdr:clientData/>
  </xdr:twoCellAnchor>
  <xdr:twoCellAnchor>
    <xdr:from>
      <xdr:col>21</xdr:col>
      <xdr:colOff>152400</xdr:colOff>
      <xdr:row>88</xdr:row>
      <xdr:rowOff>100853</xdr:rowOff>
    </xdr:from>
    <xdr:to>
      <xdr:col>33</xdr:col>
      <xdr:colOff>104774</xdr:colOff>
      <xdr:row>94</xdr:row>
      <xdr:rowOff>142875</xdr:rowOff>
    </xdr:to>
    <xdr:grpSp>
      <xdr:nvGrpSpPr>
        <xdr:cNvPr id="2" name="Grupo 1"/>
        <xdr:cNvGrpSpPr/>
      </xdr:nvGrpSpPr>
      <xdr:grpSpPr>
        <a:xfrm>
          <a:off x="4132489" y="13401835"/>
          <a:ext cx="2156731" cy="1042147"/>
          <a:chOff x="4132489" y="13401835"/>
          <a:chExt cx="2156731" cy="1042147"/>
        </a:xfrm>
      </xdr:grpSpPr>
      <xdr:grpSp>
        <xdr:nvGrpSpPr>
          <xdr:cNvPr id="11" name="Grupo 10"/>
          <xdr:cNvGrpSpPr/>
        </xdr:nvGrpSpPr>
        <xdr:grpSpPr>
          <a:xfrm>
            <a:off x="4442732" y="13401835"/>
            <a:ext cx="1846488" cy="466565"/>
            <a:chOff x="14535150" y="15173325"/>
            <a:chExt cx="2133600" cy="552450"/>
          </a:xfrm>
        </xdr:grpSpPr>
        <xdr:pic>
          <xdr:nvPicPr>
            <xdr:cNvPr id="12" name="Imagem 11"/>
            <xdr:cNvPicPr/>
          </xdr:nvPicPr>
          <xdr:blipFill rotWithShape="1"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34966"/>
            <a:stretch/>
          </xdr:blipFill>
          <xdr:spPr bwMode="auto">
            <a:xfrm>
              <a:off x="15233015" y="15173325"/>
              <a:ext cx="1435735" cy="544195"/>
            </a:xfrm>
            <a:prstGeom prst="rect">
              <a:avLst/>
            </a:prstGeom>
            <a:noFill/>
            <a:ln>
              <a:noFill/>
            </a:ln>
            <a:extLst>
              <a:ext uri="{53640926-AAD7-44D8-BBD7-CCE9431645EC}">
                <a14:shadowObscured xmlns:a14="http://schemas.microsoft.com/office/drawing/2010/main"/>
              </a:ext>
            </a:extLst>
          </xdr:spPr>
        </xdr:pic>
        <xdr:pic>
          <xdr:nvPicPr>
            <xdr:cNvPr id="13" name="Imagem 12" descr="C:\Users\Entrada\Downloads\d276445 (2).jpg"/>
            <xdr:cNvPicPr/>
          </xdr:nvPicPr>
          <xdr:blipFill rotWithShape="1"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9846" t="19230" r="18589" b="25481"/>
            <a:stretch/>
          </xdr:blipFill>
          <xdr:spPr bwMode="auto">
            <a:xfrm>
              <a:off x="14535150" y="15173325"/>
              <a:ext cx="713740" cy="552450"/>
            </a:xfrm>
            <a:prstGeom prst="rect">
              <a:avLst/>
            </a:prstGeom>
            <a:noFill/>
            <a:ln>
              <a:noFill/>
            </a:ln>
            <a:extLst>
              <a:ext uri="{53640926-AAD7-44D8-BBD7-CCE9431645EC}">
                <a14:shadowObscured xmlns:a14="http://schemas.microsoft.com/office/drawing/2010/main"/>
              </a:ext>
            </a:extLst>
          </xdr:spPr>
        </xdr:pic>
      </xdr:grpSp>
      <xdr:pic>
        <xdr:nvPicPr>
          <xdr:cNvPr id="14" name="Imagem 13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32489" y="14003111"/>
            <a:ext cx="862425" cy="260439"/>
          </a:xfrm>
          <a:prstGeom prst="rect">
            <a:avLst/>
          </a:prstGeom>
        </xdr:spPr>
      </xdr:pic>
      <xdr:pic>
        <xdr:nvPicPr>
          <xdr:cNvPr id="7" name="Imagem 6" descr="http://www.igfse.pt/upload/imgs/eu_ce_vert.gif"/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652407" y="13944600"/>
            <a:ext cx="627289" cy="49938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5" name="Picture 19" descr="Gov_Rep_Portuguesa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/>
          <a:srcRect/>
          <a:stretch>
            <a:fillRect/>
          </a:stretch>
        </xdr:blipFill>
        <xdr:spPr bwMode="auto">
          <a:xfrm>
            <a:off x="5060496" y="13974536"/>
            <a:ext cx="541565" cy="40579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ntrada/MegaCloud/6.%20APR/2.Mesa_Bar/1.DTP/12.Formandos/Mod.DTP.27.07%20-%20Ficha%20de%20Inscricao%20Formand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Folha1"/>
      <sheetName val="Doc entregues"/>
      <sheetName val="FichaInscricãoFormandos co-fian"/>
      <sheetName val="Folha2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</row>
        <row r="2">
          <cell r="B2" t="str">
            <v>Nome</v>
          </cell>
          <cell r="C2" t="str">
            <v>Morada</v>
          </cell>
          <cell r="D2" t="str">
            <v>Localidade</v>
          </cell>
          <cell r="E2" t="str">
            <v>Código Postal</v>
          </cell>
          <cell r="F2" t="str">
            <v>Telefone/telemóvel</v>
          </cell>
          <cell r="G2" t="str">
            <v>E-mail:</v>
          </cell>
          <cell r="H2" t="str">
            <v>B.I./C.C.</v>
          </cell>
          <cell r="I2" t="str">
            <v>Data Emissão / Validade</v>
          </cell>
          <cell r="J2" t="str">
            <v>Arquivo</v>
          </cell>
          <cell r="K2" t="str">
            <v>Naturalidade</v>
          </cell>
          <cell r="L2" t="str">
            <v>Nacionalidade</v>
          </cell>
          <cell r="M2" t="str">
            <v>Data Nascimento</v>
          </cell>
          <cell r="N2" t="str">
            <v>NIB</v>
          </cell>
          <cell r="O2" t="str">
            <v>IDADE</v>
          </cell>
          <cell r="P2" t="str">
            <v>15 a 19 anos</v>
          </cell>
          <cell r="Q2" t="str">
            <v>20 a 24 anos</v>
          </cell>
          <cell r="R2" t="str">
            <v>25 a 34 anos</v>
          </cell>
          <cell r="S2" t="str">
            <v>35 a 44 anos</v>
          </cell>
          <cell r="T2" t="str">
            <v>45 a 49 anos</v>
          </cell>
          <cell r="U2" t="str">
            <v>50 a 54 anos</v>
          </cell>
          <cell r="V2" t="str">
            <v>55 a 64 anos</v>
          </cell>
          <cell r="W2" t="str">
            <v xml:space="preserve"> + de 64 anos</v>
          </cell>
          <cell r="X2" t="str">
            <v>Contribuinte</v>
          </cell>
          <cell r="Y2" t="str">
            <v>N.º SS</v>
          </cell>
          <cell r="Z2" t="str">
            <v>1º Ciclo (4º ano)</v>
          </cell>
          <cell r="AA2" t="str">
            <v>2º Ciclo (6º ano)</v>
          </cell>
          <cell r="AB2" t="str">
            <v>3º Ciclo (9º ano)</v>
          </cell>
          <cell r="AC2" t="str">
            <v>Ensino Secundário</v>
          </cell>
          <cell r="AD2" t="str">
            <v>Bacharelato</v>
          </cell>
          <cell r="AE2" t="str">
            <v>Curso:</v>
          </cell>
          <cell r="AF2" t="str">
            <v>Licenciatura</v>
          </cell>
          <cell r="AG2" t="str">
            <v>Curso:</v>
          </cell>
          <cell r="AH2" t="str">
            <v>Outra</v>
          </cell>
          <cell r="AI2" t="str">
            <v>Qual?</v>
          </cell>
          <cell r="AJ2" t="str">
            <v>Procura 1º Emprego</v>
          </cell>
          <cell r="AK2" t="str">
            <v>Inscrito no C. Emprego de:</v>
          </cell>
          <cell r="AL2" t="str">
            <v>desde:</v>
          </cell>
          <cell r="AM2" t="str">
            <v>Desempregado</v>
          </cell>
          <cell r="AN2" t="str">
            <v>Inscrito no C. Emprego de:</v>
          </cell>
          <cell r="AO2" t="str">
            <v>desde:</v>
          </cell>
          <cell r="AP2" t="str">
            <v>Empregado</v>
          </cell>
          <cell r="AQ2" t="str">
            <v>Trabalhador por conta própria</v>
          </cell>
          <cell r="AR2" t="str">
            <v>Trabalhador por Conta de Outrem</v>
          </cell>
          <cell r="AS2" t="str">
            <v>Trabalhador Independente:</v>
          </cell>
          <cell r="AT2" t="str">
            <v xml:space="preserve">CNO Inscrito? Sim </v>
          </cell>
          <cell r="AU2" t="str">
            <v xml:space="preserve">CNO Inscrito? Não </v>
          </cell>
          <cell r="AV2" t="str">
            <v>Qual?</v>
          </cell>
          <cell r="AW2" t="str">
            <v>Função</v>
          </cell>
          <cell r="AX2" t="str">
            <v>Grupo/cat. Profissional</v>
          </cell>
          <cell r="AY2" t="str">
            <v>Nome empresa</v>
          </cell>
          <cell r="AZ2" t="str">
            <v>Morada</v>
          </cell>
          <cell r="BA2" t="str">
            <v>Código Postal</v>
          </cell>
          <cell r="BB2" t="str">
            <v xml:space="preserve">  Contrato a termo</v>
          </cell>
          <cell r="BC2" t="str">
            <v xml:space="preserve">  Contrato s/ Termo</v>
          </cell>
          <cell r="BD2" t="str">
            <v xml:space="preserve">   Prestação de Serviços</v>
          </cell>
          <cell r="BE2" t="str">
            <v>CAE</v>
          </cell>
          <cell r="BF2" t="str">
            <v xml:space="preserve">De 1 a 9 </v>
          </cell>
          <cell r="BG2" t="str">
            <v xml:space="preserve">De 10 a 49 </v>
          </cell>
          <cell r="BH2" t="str">
            <v xml:space="preserve">De 50 a 249 </v>
          </cell>
          <cell r="BI2" t="str">
            <v xml:space="preserve"> + de 250</v>
          </cell>
          <cell r="BJ2" t="str">
            <v>Currículo</v>
          </cell>
          <cell r="BK2" t="str">
            <v>Foto</v>
          </cell>
          <cell r="BL2" t="str">
            <v>Contribuinte</v>
          </cell>
          <cell r="BM2" t="str">
            <v>BI/CC</v>
          </cell>
          <cell r="BN2" t="str">
            <v>Certificado Habilitações</v>
          </cell>
          <cell r="BO2" t="str">
            <v>NIB</v>
          </cell>
          <cell r="BP2" t="str">
            <v>IEFP</v>
          </cell>
        </row>
        <row r="3">
          <cell r="B3" t="str">
            <v>Adriana Serrano</v>
          </cell>
          <cell r="C3" t="str">
            <v>Av. Do Campo Grande, 220 - 4º Dt</v>
          </cell>
          <cell r="D3" t="str">
            <v>Lisboa</v>
          </cell>
          <cell r="E3" t="str">
            <v>1700-094 Lisboa</v>
          </cell>
          <cell r="F3">
            <v>967143640</v>
          </cell>
          <cell r="G3" t="str">
            <v>serrano.adri@gmail.com</v>
          </cell>
          <cell r="H3" t="str">
            <v>12571292 8 ZZ0</v>
          </cell>
          <cell r="I3">
            <v>43289</v>
          </cell>
          <cell r="J3"/>
          <cell r="K3" t="str">
            <v>Brasil</v>
          </cell>
          <cell r="L3" t="str">
            <v>Portuguesa</v>
          </cell>
          <cell r="M3">
            <v>29573</v>
          </cell>
          <cell r="N3" t="str">
            <v>0018 0003 2688 9865 0205 8</v>
          </cell>
          <cell r="O3">
            <v>32</v>
          </cell>
          <cell r="P3"/>
          <cell r="Q3"/>
          <cell r="R3" t="str">
            <v>x</v>
          </cell>
          <cell r="S3"/>
          <cell r="T3"/>
          <cell r="U3"/>
          <cell r="V3"/>
          <cell r="W3"/>
          <cell r="X3">
            <v>227387007</v>
          </cell>
          <cell r="Y3">
            <v>12028330565</v>
          </cell>
          <cell r="Z3"/>
          <cell r="AA3"/>
          <cell r="AB3"/>
          <cell r="AC3" t="str">
            <v>x</v>
          </cell>
          <cell r="AD3"/>
          <cell r="AE3"/>
          <cell r="AF3"/>
          <cell r="AG3"/>
          <cell r="AH3"/>
          <cell r="AI3"/>
          <cell r="AJ3"/>
          <cell r="AK3"/>
          <cell r="AL3"/>
          <cell r="AM3"/>
          <cell r="AN3"/>
          <cell r="AO3"/>
          <cell r="AP3" t="str">
            <v>x</v>
          </cell>
          <cell r="AQ3"/>
          <cell r="AR3" t="str">
            <v>x</v>
          </cell>
          <cell r="AS3"/>
          <cell r="AT3"/>
          <cell r="AU3"/>
          <cell r="AV3"/>
          <cell r="AW3"/>
          <cell r="AX3"/>
          <cell r="AY3"/>
          <cell r="AZ3"/>
          <cell r="BA3"/>
          <cell r="BB3"/>
          <cell r="BC3"/>
          <cell r="BD3"/>
          <cell r="BE3"/>
          <cell r="BF3"/>
          <cell r="BG3"/>
          <cell r="BH3"/>
          <cell r="BI3"/>
          <cell r="BJ3" t="str">
            <v>x</v>
          </cell>
          <cell r="BK3" t="str">
            <v>x</v>
          </cell>
          <cell r="BL3" t="str">
            <v>x</v>
          </cell>
          <cell r="BM3" t="str">
            <v>x</v>
          </cell>
          <cell r="BN3" t="str">
            <v>x</v>
          </cell>
          <cell r="BO3" t="str">
            <v>x</v>
          </cell>
          <cell r="BP3" t="str">
            <v>x</v>
          </cell>
        </row>
        <row r="4">
          <cell r="B4" t="str">
            <v>Ana Rita Rodrigues Costa</v>
          </cell>
          <cell r="C4" t="str">
            <v>Av. D. Nuno Alvares Pereira, nº 42 - 6º Esq</v>
          </cell>
          <cell r="D4" t="str">
            <v>Cacém</v>
          </cell>
          <cell r="E4" t="str">
            <v>2735-145 Agualva Cacém</v>
          </cell>
          <cell r="F4">
            <v>964780459</v>
          </cell>
          <cell r="G4"/>
          <cell r="H4" t="str">
            <v>88492P6M9</v>
          </cell>
          <cell r="I4">
            <v>41760</v>
          </cell>
          <cell r="J4"/>
          <cell r="K4" t="str">
            <v>Angola</v>
          </cell>
          <cell r="L4" t="str">
            <v>Angolana</v>
          </cell>
          <cell r="M4">
            <v>29695</v>
          </cell>
          <cell r="N4" t="str">
            <v>0007 0000 0081 0298 8132 3</v>
          </cell>
          <cell r="O4">
            <v>32</v>
          </cell>
          <cell r="P4"/>
          <cell r="Q4"/>
          <cell r="R4" t="str">
            <v>x</v>
          </cell>
          <cell r="S4"/>
          <cell r="T4"/>
          <cell r="U4"/>
          <cell r="V4"/>
          <cell r="W4"/>
          <cell r="X4">
            <v>229578420</v>
          </cell>
          <cell r="Y4"/>
          <cell r="Z4"/>
          <cell r="AA4"/>
          <cell r="AB4" t="str">
            <v>x</v>
          </cell>
          <cell r="AC4"/>
          <cell r="AD4"/>
          <cell r="AE4"/>
          <cell r="AF4"/>
          <cell r="AG4"/>
          <cell r="AH4"/>
          <cell r="AI4"/>
          <cell r="AJ4"/>
          <cell r="AK4"/>
          <cell r="AL4"/>
          <cell r="AM4" t="str">
            <v>x</v>
          </cell>
          <cell r="AN4"/>
          <cell r="AO4"/>
          <cell r="AP4"/>
          <cell r="AQ4"/>
          <cell r="AR4"/>
          <cell r="AS4"/>
          <cell r="AT4"/>
          <cell r="AU4"/>
          <cell r="AV4"/>
          <cell r="AW4"/>
          <cell r="AX4"/>
          <cell r="AY4"/>
          <cell r="AZ4"/>
          <cell r="BA4"/>
          <cell r="BB4"/>
          <cell r="BC4"/>
          <cell r="BD4"/>
          <cell r="BE4"/>
          <cell r="BF4"/>
          <cell r="BG4"/>
          <cell r="BH4"/>
          <cell r="BI4"/>
          <cell r="BJ4"/>
          <cell r="BK4"/>
          <cell r="BL4"/>
          <cell r="BM4" t="str">
            <v>x</v>
          </cell>
          <cell r="BN4" t="str">
            <v>x</v>
          </cell>
          <cell r="BO4" t="str">
            <v>x</v>
          </cell>
          <cell r="BP4"/>
        </row>
        <row r="5">
          <cell r="B5" t="str">
            <v>Artur Jorge Paulo Duarte</v>
          </cell>
          <cell r="C5" t="str">
            <v>R. António Aleixo nº 34 - R/C Dt</v>
          </cell>
          <cell r="D5" t="str">
            <v>Massamá</v>
          </cell>
          <cell r="E5" t="str">
            <v>2745-718 Queluz</v>
          </cell>
          <cell r="F5">
            <v>915455983</v>
          </cell>
          <cell r="G5" t="str">
            <v>artur_paulo20@hotmail.com</v>
          </cell>
          <cell r="H5" t="str">
            <v>14672925 0 ZZ6</v>
          </cell>
          <cell r="I5">
            <v>41828</v>
          </cell>
          <cell r="J5"/>
          <cell r="K5" t="str">
            <v>Mina</v>
          </cell>
          <cell r="L5" t="str">
            <v>Portuguesa</v>
          </cell>
          <cell r="M5">
            <v>34133</v>
          </cell>
          <cell r="N5" t="str">
            <v>0035 0446 0001 4955 5000 9</v>
          </cell>
          <cell r="O5">
            <v>20</v>
          </cell>
          <cell r="P5"/>
          <cell r="Q5" t="str">
            <v>x</v>
          </cell>
          <cell r="R5"/>
          <cell r="S5"/>
          <cell r="T5"/>
          <cell r="U5"/>
          <cell r="V5"/>
          <cell r="W5"/>
          <cell r="X5">
            <v>251539962</v>
          </cell>
          <cell r="Y5">
            <v>11336371949</v>
          </cell>
          <cell r="Z5"/>
          <cell r="AA5"/>
          <cell r="AB5" t="str">
            <v>x</v>
          </cell>
          <cell r="AC5"/>
          <cell r="AD5"/>
          <cell r="AE5"/>
          <cell r="AF5"/>
          <cell r="AG5"/>
          <cell r="AH5"/>
          <cell r="AI5"/>
          <cell r="AJ5"/>
          <cell r="AK5"/>
          <cell r="AL5"/>
          <cell r="AM5"/>
          <cell r="AN5"/>
          <cell r="AO5"/>
          <cell r="AP5" t="str">
            <v>x</v>
          </cell>
          <cell r="AQ5"/>
          <cell r="AR5" t="str">
            <v>x</v>
          </cell>
          <cell r="AS5"/>
          <cell r="AT5"/>
          <cell r="AU5"/>
          <cell r="AV5"/>
          <cell r="AW5" t="str">
            <v>Empregado Mesa/Balcão</v>
          </cell>
          <cell r="AX5"/>
          <cell r="AY5" t="str">
            <v>Churrasqueira Garfo Real</v>
          </cell>
          <cell r="AZ5" t="str">
            <v>Av. Luis de Camões, nº 24-26</v>
          </cell>
          <cell r="BA5" t="str">
            <v>2745-302 Monte Abraão</v>
          </cell>
          <cell r="BB5"/>
          <cell r="BC5"/>
          <cell r="BD5"/>
          <cell r="BE5"/>
          <cell r="BF5"/>
          <cell r="BG5" t="str">
            <v>x</v>
          </cell>
          <cell r="BH5"/>
          <cell r="BI5"/>
          <cell r="BJ5" t="str">
            <v>x</v>
          </cell>
          <cell r="BK5" t="str">
            <v>x</v>
          </cell>
          <cell r="BL5" t="str">
            <v>x</v>
          </cell>
          <cell r="BM5" t="str">
            <v>x</v>
          </cell>
          <cell r="BN5" t="str">
            <v>x</v>
          </cell>
          <cell r="BO5" t="str">
            <v>x</v>
          </cell>
          <cell r="BP5" t="str">
            <v>x</v>
          </cell>
        </row>
        <row r="6">
          <cell r="B6" t="str">
            <v>Clara Maria Santos Leitão</v>
          </cell>
          <cell r="C6" t="str">
            <v>Vivenda Leitão - Salgados</v>
          </cell>
          <cell r="D6" t="str">
            <v>Mafra</v>
          </cell>
          <cell r="E6" t="str">
            <v>2640-517 Mafra</v>
          </cell>
          <cell r="F6">
            <v>918052480</v>
          </cell>
          <cell r="G6"/>
          <cell r="H6" t="str">
            <v>09589935 9 ZZ8</v>
          </cell>
          <cell r="I6">
            <v>41871</v>
          </cell>
          <cell r="J6"/>
          <cell r="K6" t="str">
            <v>S. Sebastião da Pedreira</v>
          </cell>
          <cell r="L6" t="str">
            <v>Portuguesa</v>
          </cell>
          <cell r="M6">
            <v>26034</v>
          </cell>
          <cell r="N6" t="str">
            <v>0036 0027 9910 0136 9214 4</v>
          </cell>
          <cell r="O6">
            <v>42</v>
          </cell>
          <cell r="P6"/>
          <cell r="Q6"/>
          <cell r="R6"/>
          <cell r="S6" t="str">
            <v>x</v>
          </cell>
          <cell r="T6"/>
          <cell r="U6"/>
          <cell r="V6"/>
          <cell r="W6"/>
          <cell r="X6">
            <v>199602417</v>
          </cell>
          <cell r="Y6">
            <v>11332540335</v>
          </cell>
          <cell r="Z6"/>
          <cell r="AA6"/>
          <cell r="AB6"/>
          <cell r="AC6" t="str">
            <v>x</v>
          </cell>
          <cell r="AD6"/>
          <cell r="AE6"/>
          <cell r="AF6"/>
          <cell r="AG6"/>
          <cell r="AH6"/>
          <cell r="AI6"/>
          <cell r="AJ6"/>
          <cell r="AK6"/>
          <cell r="AL6"/>
          <cell r="AM6"/>
          <cell r="AN6"/>
          <cell r="AO6"/>
          <cell r="AP6" t="str">
            <v>x</v>
          </cell>
          <cell r="AQ6"/>
          <cell r="AR6" t="str">
            <v>x</v>
          </cell>
          <cell r="AS6"/>
          <cell r="AT6"/>
          <cell r="AU6"/>
          <cell r="AV6"/>
          <cell r="AW6" t="str">
            <v>Escriturária</v>
          </cell>
          <cell r="AX6"/>
          <cell r="AY6" t="str">
            <v>Churrasqueira Garfo Real</v>
          </cell>
          <cell r="AZ6" t="str">
            <v>Av. Luis de Camões, nº 24-26</v>
          </cell>
          <cell r="BA6" t="str">
            <v>2745-302 Monte Abraão</v>
          </cell>
          <cell r="BB6"/>
          <cell r="BC6"/>
          <cell r="BD6"/>
          <cell r="BE6"/>
          <cell r="BF6"/>
          <cell r="BG6" t="str">
            <v>x</v>
          </cell>
          <cell r="BH6"/>
          <cell r="BI6"/>
          <cell r="BJ6" t="str">
            <v>x</v>
          </cell>
          <cell r="BK6" t="str">
            <v>x</v>
          </cell>
          <cell r="BL6" t="str">
            <v>x</v>
          </cell>
          <cell r="BM6" t="str">
            <v>x</v>
          </cell>
          <cell r="BN6" t="str">
            <v>x</v>
          </cell>
          <cell r="BO6" t="str">
            <v>x</v>
          </cell>
          <cell r="BP6" t="str">
            <v>x</v>
          </cell>
        </row>
        <row r="7">
          <cell r="B7" t="str">
            <v>Daniel Filipe Gonçalves Friães</v>
          </cell>
          <cell r="C7" t="str">
            <v>Rua Francisco Maria Gomes Nº19 Moradia D</v>
          </cell>
          <cell r="D7" t="str">
            <v>Porto Alto</v>
          </cell>
          <cell r="E7" t="str">
            <v>2135-150 Samora Correia</v>
          </cell>
          <cell r="F7" t="str">
            <v>917061935/917191518</v>
          </cell>
          <cell r="G7" t="str">
            <v>danielfriaes@gmail.com</v>
          </cell>
          <cell r="H7" t="str">
            <v>13892023 0 ZZ2</v>
          </cell>
          <cell r="I7">
            <v>42524</v>
          </cell>
          <cell r="J7"/>
          <cell r="K7" t="str">
            <v>Lisboa</v>
          </cell>
          <cell r="L7" t="str">
            <v>Portuguesa</v>
          </cell>
          <cell r="M7">
            <v>34162</v>
          </cell>
          <cell r="N7" t="str">
            <v>0033 0000 3958 0000 0511 6</v>
          </cell>
          <cell r="O7">
            <v>20</v>
          </cell>
          <cell r="P7"/>
          <cell r="Q7" t="str">
            <v>x</v>
          </cell>
          <cell r="R7"/>
          <cell r="S7"/>
          <cell r="T7"/>
          <cell r="U7"/>
          <cell r="V7"/>
          <cell r="W7"/>
          <cell r="X7">
            <v>215882300</v>
          </cell>
          <cell r="Y7">
            <v>11928451436</v>
          </cell>
          <cell r="Z7"/>
          <cell r="AA7"/>
          <cell r="AB7" t="str">
            <v>x</v>
          </cell>
          <cell r="AC7"/>
          <cell r="AD7"/>
          <cell r="AE7"/>
          <cell r="AF7"/>
          <cell r="AG7"/>
          <cell r="AH7"/>
          <cell r="AI7"/>
          <cell r="AJ7"/>
          <cell r="AK7"/>
          <cell r="AL7"/>
          <cell r="AM7"/>
          <cell r="AN7"/>
          <cell r="AO7"/>
          <cell r="AP7" t="str">
            <v>x</v>
          </cell>
          <cell r="AQ7"/>
          <cell r="AR7" t="str">
            <v>x</v>
          </cell>
          <cell r="AS7"/>
          <cell r="AT7"/>
          <cell r="AU7"/>
          <cell r="AV7"/>
          <cell r="AW7" t="str">
            <v>Assistente Carrinhos de Bagagem</v>
          </cell>
          <cell r="AX7"/>
          <cell r="AY7" t="str">
            <v>Multitempo, Lda</v>
          </cell>
          <cell r="AZ7" t="str">
            <v>Praça de Alvalade, nº 6 12º A</v>
          </cell>
          <cell r="BA7" t="str">
            <v>1700-036 Lisboa</v>
          </cell>
          <cell r="BB7" t="str">
            <v>x</v>
          </cell>
          <cell r="BC7"/>
          <cell r="BD7"/>
          <cell r="BE7"/>
          <cell r="BF7"/>
          <cell r="BG7"/>
          <cell r="BH7"/>
          <cell r="BI7"/>
          <cell r="BJ7" t="str">
            <v>x</v>
          </cell>
          <cell r="BK7" t="str">
            <v>x</v>
          </cell>
          <cell r="BL7" t="str">
            <v>x</v>
          </cell>
          <cell r="BM7" t="str">
            <v>x</v>
          </cell>
          <cell r="BN7"/>
          <cell r="BO7" t="str">
            <v>x</v>
          </cell>
          <cell r="BP7" t="str">
            <v>x</v>
          </cell>
        </row>
        <row r="8">
          <cell r="B8" t="str">
            <v>Diogo Gonçalves Seixas</v>
          </cell>
          <cell r="C8" t="str">
            <v>R. Moinho do Castelinho nº2 5º Dt</v>
          </cell>
          <cell r="D8" t="str">
            <v>Falagueira</v>
          </cell>
          <cell r="E8" t="str">
            <v>2700-592 Amadora</v>
          </cell>
          <cell r="F8">
            <v>925081505</v>
          </cell>
          <cell r="G8"/>
          <cell r="H8" t="str">
            <v>13768126 7 ZZ5</v>
          </cell>
          <cell r="I8">
            <v>42636</v>
          </cell>
          <cell r="J8"/>
          <cell r="K8" t="str">
            <v>S. Jorge de Arroios</v>
          </cell>
          <cell r="L8" t="str">
            <v>Portuguesa</v>
          </cell>
          <cell r="M8">
            <v>33124</v>
          </cell>
          <cell r="N8" t="str">
            <v>0018 0003 2331 3166 0202 9</v>
          </cell>
          <cell r="O8">
            <v>23</v>
          </cell>
          <cell r="P8"/>
          <cell r="Q8" t="str">
            <v>x</v>
          </cell>
          <cell r="R8"/>
          <cell r="S8"/>
          <cell r="T8"/>
          <cell r="U8"/>
          <cell r="V8"/>
          <cell r="W8"/>
          <cell r="X8">
            <v>270160060</v>
          </cell>
          <cell r="Y8">
            <v>11930306484</v>
          </cell>
          <cell r="Z8"/>
          <cell r="AA8"/>
          <cell r="AB8" t="str">
            <v>x</v>
          </cell>
          <cell r="AC8"/>
          <cell r="AD8"/>
          <cell r="AE8"/>
          <cell r="AF8"/>
          <cell r="AG8"/>
          <cell r="AH8"/>
          <cell r="AI8"/>
          <cell r="AJ8"/>
          <cell r="AK8"/>
          <cell r="AL8"/>
          <cell r="AM8" t="str">
            <v>x</v>
          </cell>
          <cell r="AN8" t="str">
            <v>Amadora</v>
          </cell>
          <cell r="AO8">
            <v>41547</v>
          </cell>
          <cell r="AP8"/>
          <cell r="AQ8"/>
          <cell r="AR8"/>
          <cell r="AS8"/>
          <cell r="AT8"/>
          <cell r="AU8"/>
          <cell r="AV8"/>
          <cell r="AW8"/>
          <cell r="AX8"/>
          <cell r="AY8"/>
          <cell r="AZ8"/>
          <cell r="BA8"/>
          <cell r="BB8"/>
          <cell r="BC8"/>
          <cell r="BD8"/>
          <cell r="BE8"/>
          <cell r="BF8"/>
          <cell r="BG8"/>
          <cell r="BH8"/>
          <cell r="BI8"/>
          <cell r="BJ8" t="str">
            <v>x</v>
          </cell>
          <cell r="BK8" t="str">
            <v>x</v>
          </cell>
          <cell r="BL8" t="str">
            <v>x</v>
          </cell>
          <cell r="BM8" t="str">
            <v>x</v>
          </cell>
          <cell r="BN8" t="str">
            <v>x</v>
          </cell>
          <cell r="BO8" t="str">
            <v>x</v>
          </cell>
          <cell r="BP8" t="str">
            <v>x</v>
          </cell>
        </row>
        <row r="9">
          <cell r="B9" t="str">
            <v>Edmir Euclides Teixeira Martins</v>
          </cell>
          <cell r="C9" t="str">
            <v>Rua Paz e Amizade nº 29 1º Dt</v>
          </cell>
          <cell r="D9" t="str">
            <v>Belas</v>
          </cell>
          <cell r="E9" t="str">
            <v>2605-291 Belas</v>
          </cell>
          <cell r="F9" t="str">
            <v>969507953/965285509</v>
          </cell>
          <cell r="G9" t="str">
            <v>edmirmartins@hotmail.com</v>
          </cell>
          <cell r="H9">
            <v>61009</v>
          </cell>
          <cell r="I9">
            <v>41976</v>
          </cell>
          <cell r="J9"/>
          <cell r="K9" t="str">
            <v>Cabo Verde</v>
          </cell>
          <cell r="L9" t="str">
            <v>Cabo Verdiana</v>
          </cell>
          <cell r="M9">
            <v>33589</v>
          </cell>
          <cell r="N9" t="str">
            <v>0036 0027 9910 0154 3795 0</v>
          </cell>
          <cell r="O9">
            <v>21</v>
          </cell>
          <cell r="P9"/>
          <cell r="Q9" t="str">
            <v>x</v>
          </cell>
          <cell r="R9"/>
          <cell r="S9"/>
          <cell r="T9"/>
          <cell r="U9"/>
          <cell r="V9"/>
          <cell r="W9"/>
          <cell r="X9">
            <v>260485632</v>
          </cell>
          <cell r="Y9"/>
          <cell r="Z9"/>
          <cell r="AA9"/>
          <cell r="AB9" t="str">
            <v>x</v>
          </cell>
          <cell r="AC9"/>
          <cell r="AD9"/>
          <cell r="AE9"/>
          <cell r="AF9"/>
          <cell r="AG9"/>
          <cell r="AH9"/>
          <cell r="AI9"/>
          <cell r="AJ9"/>
          <cell r="AK9"/>
          <cell r="AL9"/>
          <cell r="AM9"/>
          <cell r="AN9"/>
          <cell r="AO9"/>
          <cell r="AP9" t="str">
            <v>x</v>
          </cell>
          <cell r="AQ9"/>
          <cell r="AR9" t="str">
            <v>x</v>
          </cell>
          <cell r="AS9"/>
          <cell r="AT9"/>
          <cell r="AU9"/>
          <cell r="AV9"/>
          <cell r="AW9" t="str">
            <v>Empregado Mesa/Balcão</v>
          </cell>
          <cell r="AX9"/>
          <cell r="AY9" t="str">
            <v>Churrasqueira Garfo Real</v>
          </cell>
          <cell r="AZ9" t="str">
            <v>Av. Luis de Camões, nº 24-26</v>
          </cell>
          <cell r="BA9" t="str">
            <v>2745-302 Monte Abraão</v>
          </cell>
          <cell r="BB9"/>
          <cell r="BC9"/>
          <cell r="BD9"/>
          <cell r="BE9"/>
          <cell r="BF9"/>
          <cell r="BG9"/>
          <cell r="BH9"/>
          <cell r="BI9"/>
          <cell r="BJ9" t="str">
            <v>x</v>
          </cell>
          <cell r="BK9" t="str">
            <v>x</v>
          </cell>
          <cell r="BL9" t="str">
            <v>x</v>
          </cell>
          <cell r="BM9" t="str">
            <v>x</v>
          </cell>
          <cell r="BN9" t="str">
            <v>x</v>
          </cell>
          <cell r="BO9"/>
          <cell r="BP9" t="str">
            <v>x</v>
          </cell>
        </row>
        <row r="10">
          <cell r="B10" t="str">
            <v>Filipe Esteves</v>
          </cell>
          <cell r="C10" t="str">
            <v>Rua Quinta da Silveira, nº 564 - 1º</v>
          </cell>
          <cell r="D10" t="str">
            <v>Casal da Silveira</v>
          </cell>
          <cell r="E10" t="str">
            <v>1685-818</v>
          </cell>
          <cell r="F10">
            <v>966388460</v>
          </cell>
          <cell r="G10" t="str">
            <v>fillnell@hotmail.com</v>
          </cell>
          <cell r="H10" t="str">
            <v>115531155 6 ZZ9</v>
          </cell>
          <cell r="I10">
            <v>41758</v>
          </cell>
          <cell r="J10"/>
          <cell r="K10" t="str">
            <v>Rep. Federal Alemanha</v>
          </cell>
          <cell r="L10" t="str">
            <v>Portuguesa</v>
          </cell>
          <cell r="M10">
            <v>29032</v>
          </cell>
          <cell r="N10"/>
          <cell r="O10">
            <v>34</v>
          </cell>
          <cell r="P10"/>
          <cell r="Q10"/>
          <cell r="R10" t="str">
            <v>x</v>
          </cell>
          <cell r="S10"/>
          <cell r="T10"/>
          <cell r="U10"/>
          <cell r="V10"/>
          <cell r="W10"/>
          <cell r="X10">
            <v>221359451</v>
          </cell>
          <cell r="Y10">
            <v>11337365189</v>
          </cell>
          <cell r="Z10"/>
          <cell r="AA10"/>
          <cell r="AB10" t="str">
            <v>x</v>
          </cell>
          <cell r="AC10"/>
          <cell r="AD10"/>
          <cell r="AE10"/>
          <cell r="AF10"/>
          <cell r="AG10"/>
          <cell r="AH10"/>
          <cell r="AI10"/>
          <cell r="AJ10"/>
          <cell r="AK10"/>
          <cell r="AL10"/>
          <cell r="AM10"/>
          <cell r="AN10"/>
          <cell r="AO10"/>
          <cell r="AP10"/>
          <cell r="AQ10"/>
          <cell r="AR10"/>
          <cell r="AS10"/>
          <cell r="AT10"/>
          <cell r="AU10"/>
          <cell r="AV10"/>
          <cell r="AW10"/>
          <cell r="AX10"/>
          <cell r="AY10"/>
          <cell r="AZ10"/>
          <cell r="BA10"/>
          <cell r="BB10"/>
          <cell r="BC10"/>
          <cell r="BD10"/>
          <cell r="BE10"/>
          <cell r="BF10"/>
          <cell r="BG10"/>
          <cell r="BH10"/>
          <cell r="BI10"/>
          <cell r="BJ10"/>
          <cell r="BK10" t="str">
            <v>x</v>
          </cell>
          <cell r="BL10" t="str">
            <v>x</v>
          </cell>
          <cell r="BM10" t="str">
            <v>x</v>
          </cell>
          <cell r="BN10" t="str">
            <v>x</v>
          </cell>
          <cell r="BO10"/>
          <cell r="BP10" t="str">
            <v>x</v>
          </cell>
        </row>
        <row r="11">
          <cell r="B11" t="str">
            <v>Flávio Vitta dos Santos</v>
          </cell>
          <cell r="C11" t="str">
            <v>Tv Alves Cardoso 4 - 1º Dt</v>
          </cell>
          <cell r="D11" t="str">
            <v>Odivelas</v>
          </cell>
          <cell r="E11" t="str">
            <v>2675-283 Odivelas</v>
          </cell>
          <cell r="F11">
            <v>961843422</v>
          </cell>
          <cell r="G11"/>
          <cell r="H11" t="str">
            <v>OP358N200</v>
          </cell>
          <cell r="I11">
            <v>41844</v>
          </cell>
          <cell r="J11"/>
          <cell r="K11" t="str">
            <v>Brasil</v>
          </cell>
          <cell r="L11" t="str">
            <v>Brasileiro</v>
          </cell>
          <cell r="M11">
            <v>26355</v>
          </cell>
          <cell r="N11"/>
          <cell r="O11">
            <v>41</v>
          </cell>
          <cell r="P11"/>
          <cell r="Q11"/>
          <cell r="R11"/>
          <cell r="S11" t="str">
            <v>x</v>
          </cell>
          <cell r="T11"/>
          <cell r="U11"/>
          <cell r="V11"/>
          <cell r="W11"/>
          <cell r="X11">
            <v>263203450</v>
          </cell>
          <cell r="Y11">
            <v>12032394166</v>
          </cell>
          <cell r="Z11"/>
          <cell r="AA11"/>
          <cell r="AB11"/>
          <cell r="AC11" t="str">
            <v>x</v>
          </cell>
          <cell r="AD11"/>
          <cell r="AE11"/>
          <cell r="AF11"/>
          <cell r="AG11"/>
          <cell r="AH11"/>
          <cell r="AI11"/>
          <cell r="AJ11"/>
          <cell r="AK11"/>
          <cell r="AL11"/>
          <cell r="AM11"/>
          <cell r="AN11"/>
          <cell r="AO11"/>
          <cell r="AP11" t="str">
            <v>x</v>
          </cell>
          <cell r="AQ11"/>
          <cell r="AR11" t="str">
            <v>x</v>
          </cell>
          <cell r="AS11"/>
          <cell r="AT11"/>
          <cell r="AU11"/>
          <cell r="AV11"/>
          <cell r="AW11" t="str">
            <v>Ajudante Cozinha</v>
          </cell>
          <cell r="AX11"/>
          <cell r="AY11" t="str">
            <v>Churrasqueira Garfo Real</v>
          </cell>
          <cell r="AZ11" t="str">
            <v>Av. Luis de Camões, nº 24-26</v>
          </cell>
          <cell r="BA11" t="str">
            <v>2745-302 Monte Abraão</v>
          </cell>
          <cell r="BB11"/>
          <cell r="BC11"/>
          <cell r="BD11"/>
          <cell r="BE11"/>
          <cell r="BF11"/>
          <cell r="BG11" t="str">
            <v>x</v>
          </cell>
          <cell r="BH11"/>
          <cell r="BI11"/>
          <cell r="BJ11" t="str">
            <v>x</v>
          </cell>
          <cell r="BK11"/>
          <cell r="BL11" t="str">
            <v>x</v>
          </cell>
          <cell r="BM11" t="str">
            <v>x</v>
          </cell>
          <cell r="BN11"/>
          <cell r="BO11"/>
          <cell r="BP11" t="str">
            <v>x</v>
          </cell>
        </row>
        <row r="12">
          <cell r="B12" t="str">
            <v>Florinda Cerveira Gomes</v>
          </cell>
          <cell r="C12" t="str">
            <v>Rua da Hera nº 7 2º Tras Esq</v>
          </cell>
          <cell r="D12" t="str">
            <v>Cacém</v>
          </cell>
          <cell r="E12" t="str">
            <v>2735-570 Agualva-Cacém</v>
          </cell>
          <cell r="F12"/>
          <cell r="G12"/>
          <cell r="H12" t="str">
            <v>T45958525</v>
          </cell>
          <cell r="I12">
            <v>42055</v>
          </cell>
          <cell r="J12"/>
          <cell r="K12"/>
          <cell r="L12" t="str">
            <v>Angolana</v>
          </cell>
          <cell r="M12">
            <v>21464</v>
          </cell>
          <cell r="N12" t="str">
            <v>0035 0178 0004 2555 1006 4</v>
          </cell>
          <cell r="O12">
            <v>55</v>
          </cell>
          <cell r="P12"/>
          <cell r="Q12"/>
          <cell r="R12"/>
          <cell r="S12"/>
          <cell r="T12"/>
          <cell r="U12"/>
          <cell r="V12" t="str">
            <v>x</v>
          </cell>
          <cell r="W12"/>
          <cell r="X12">
            <v>260499137</v>
          </cell>
          <cell r="Y12">
            <v>12026654213</v>
          </cell>
          <cell r="Z12"/>
          <cell r="AA12"/>
          <cell r="AB12" t="str">
            <v>x</v>
          </cell>
          <cell r="AC12"/>
          <cell r="AD12"/>
          <cell r="AE12"/>
          <cell r="AF12"/>
          <cell r="AG12"/>
          <cell r="AH12"/>
          <cell r="AI12"/>
          <cell r="AJ12"/>
          <cell r="AK12"/>
          <cell r="AL12"/>
          <cell r="AM12" t="str">
            <v>x</v>
          </cell>
          <cell r="AN12"/>
          <cell r="AO12"/>
          <cell r="AP12"/>
          <cell r="AQ12"/>
          <cell r="AR12"/>
          <cell r="AS12"/>
          <cell r="AT12"/>
          <cell r="AU12"/>
          <cell r="AV12"/>
          <cell r="AW12"/>
          <cell r="AX12"/>
          <cell r="AY12"/>
          <cell r="AZ12"/>
          <cell r="BA12"/>
          <cell r="BB12"/>
          <cell r="BC12"/>
          <cell r="BD12"/>
          <cell r="BE12"/>
          <cell r="BF12"/>
          <cell r="BG12"/>
          <cell r="BH12"/>
          <cell r="BI12"/>
          <cell r="BJ12"/>
          <cell r="BK12" t="str">
            <v>x</v>
          </cell>
          <cell r="BL12" t="str">
            <v>x</v>
          </cell>
          <cell r="BM12" t="str">
            <v>x</v>
          </cell>
          <cell r="BN12"/>
          <cell r="BO12" t="str">
            <v>x</v>
          </cell>
          <cell r="BP12" t="str">
            <v>x</v>
          </cell>
        </row>
        <row r="13">
          <cell r="B13" t="str">
            <v>José Adriano de Jesus Reis</v>
          </cell>
          <cell r="C13" t="str">
            <v>Rua da Guiné nº 16</v>
          </cell>
          <cell r="D13" t="str">
            <v>Queluz</v>
          </cell>
          <cell r="E13" t="str">
            <v>2745-121 Queluz</v>
          </cell>
          <cell r="F13">
            <v>917448901</v>
          </cell>
          <cell r="G13"/>
          <cell r="H13" t="str">
            <v>3686836 1</v>
          </cell>
          <cell r="I13">
            <v>42252</v>
          </cell>
          <cell r="J13"/>
          <cell r="K13" t="str">
            <v>Miragaia</v>
          </cell>
          <cell r="L13" t="str">
            <v>Portuguesa</v>
          </cell>
          <cell r="M13">
            <v>21625</v>
          </cell>
          <cell r="N13"/>
          <cell r="O13">
            <v>54</v>
          </cell>
          <cell r="P13"/>
          <cell r="Q13"/>
          <cell r="R13"/>
          <cell r="S13"/>
          <cell r="T13"/>
          <cell r="U13" t="str">
            <v>x</v>
          </cell>
          <cell r="V13"/>
          <cell r="W13"/>
          <cell r="X13">
            <v>106039081</v>
          </cell>
          <cell r="Y13"/>
          <cell r="Z13"/>
          <cell r="AA13"/>
          <cell r="AB13" t="str">
            <v>x</v>
          </cell>
          <cell r="AC13"/>
          <cell r="AD13"/>
          <cell r="AE13"/>
          <cell r="AF13"/>
          <cell r="AG13"/>
          <cell r="AH13"/>
          <cell r="AI13"/>
          <cell r="AJ13"/>
          <cell r="AK13"/>
          <cell r="AL13"/>
          <cell r="AM13" t="str">
            <v>x</v>
          </cell>
          <cell r="AN13"/>
          <cell r="AO13"/>
          <cell r="AP13"/>
          <cell r="AQ13"/>
          <cell r="AR13"/>
          <cell r="AS13"/>
          <cell r="AT13"/>
          <cell r="AU13"/>
          <cell r="AV13"/>
          <cell r="AW13"/>
          <cell r="AX13"/>
          <cell r="AY13"/>
          <cell r="AZ13"/>
          <cell r="BA13"/>
          <cell r="BB13"/>
          <cell r="BC13"/>
          <cell r="BD13"/>
          <cell r="BE13"/>
          <cell r="BF13"/>
          <cell r="BG13"/>
          <cell r="BH13"/>
          <cell r="BI13"/>
          <cell r="BJ13" t="str">
            <v>x</v>
          </cell>
          <cell r="BK13" t="str">
            <v>x</v>
          </cell>
          <cell r="BL13"/>
          <cell r="BM13" t="str">
            <v>x</v>
          </cell>
          <cell r="BN13" t="str">
            <v>x</v>
          </cell>
          <cell r="BO13"/>
          <cell r="BP13"/>
        </row>
        <row r="14">
          <cell r="B14" t="str">
            <v>Marta Raquel Lopes Nogueira</v>
          </cell>
          <cell r="C14" t="str">
            <v>R. Comendador Alvaro Vilela nº 21B 2º Esq</v>
          </cell>
          <cell r="D14" t="str">
            <v>Tercena</v>
          </cell>
          <cell r="E14" t="str">
            <v>2730-051 Barcarena</v>
          </cell>
          <cell r="F14">
            <v>918907620</v>
          </cell>
          <cell r="G14"/>
          <cell r="H14" t="str">
            <v>13228325 5 ZZ3</v>
          </cell>
          <cell r="I14">
            <v>41789</v>
          </cell>
          <cell r="J14"/>
          <cell r="K14"/>
          <cell r="L14" t="str">
            <v>Portuguesa</v>
          </cell>
          <cell r="M14">
            <v>31780</v>
          </cell>
          <cell r="N14"/>
          <cell r="O14">
            <v>26</v>
          </cell>
          <cell r="P14"/>
          <cell r="Q14"/>
          <cell r="R14" t="str">
            <v>x</v>
          </cell>
          <cell r="S14"/>
          <cell r="T14"/>
          <cell r="U14"/>
          <cell r="V14"/>
          <cell r="W14"/>
          <cell r="X14">
            <v>250847531</v>
          </cell>
          <cell r="Y14">
            <v>12031082818</v>
          </cell>
          <cell r="Z14"/>
          <cell r="AA14"/>
          <cell r="AB14" t="str">
            <v>x</v>
          </cell>
          <cell r="AC14"/>
          <cell r="AD14"/>
          <cell r="AE14"/>
          <cell r="AF14"/>
          <cell r="AG14"/>
          <cell r="AH14"/>
          <cell r="AI14"/>
          <cell r="AJ14"/>
          <cell r="AK14"/>
          <cell r="AL14"/>
          <cell r="AM14"/>
          <cell r="AN14"/>
          <cell r="AO14"/>
          <cell r="AP14" t="str">
            <v>x</v>
          </cell>
          <cell r="AQ14"/>
          <cell r="AR14" t="str">
            <v>x</v>
          </cell>
          <cell r="AS14"/>
          <cell r="AT14"/>
          <cell r="AU14"/>
          <cell r="AV14"/>
          <cell r="AW14" t="str">
            <v>Empregado Mesa/Balcão</v>
          </cell>
          <cell r="AX14"/>
          <cell r="AY14" t="str">
            <v>Churrasqueira Garfo Real</v>
          </cell>
          <cell r="AZ14" t="str">
            <v>Av. Luis de Camões, nº 24-26</v>
          </cell>
          <cell r="BA14" t="str">
            <v>2745-302 Monte Abraão</v>
          </cell>
          <cell r="BB14"/>
          <cell r="BC14"/>
          <cell r="BD14"/>
          <cell r="BE14"/>
          <cell r="BF14"/>
          <cell r="BG14" t="str">
            <v>x</v>
          </cell>
          <cell r="BH14"/>
          <cell r="BI14"/>
          <cell r="BJ14" t="str">
            <v>x</v>
          </cell>
          <cell r="BK14" t="str">
            <v>x</v>
          </cell>
          <cell r="BL14" t="str">
            <v>x</v>
          </cell>
          <cell r="BM14" t="str">
            <v>x</v>
          </cell>
          <cell r="BN14" t="str">
            <v>x</v>
          </cell>
          <cell r="BO14"/>
          <cell r="BP14" t="str">
            <v>x</v>
          </cell>
        </row>
        <row r="15">
          <cell r="B15" t="str">
            <v>Marta Sofia Pereira Curado</v>
          </cell>
          <cell r="C15" t="str">
            <v>Urbanização de São Marcos Praceta Cidade de Brasilia nº 9 - 9ºA</v>
          </cell>
          <cell r="D15" t="str">
            <v>Cacém</v>
          </cell>
          <cell r="E15" t="str">
            <v>2735-660 Agualva Cacém</v>
          </cell>
          <cell r="F15">
            <v>915994216</v>
          </cell>
          <cell r="G15" t="str">
            <v>martasp_curado@hotmail.com</v>
          </cell>
          <cell r="H15" t="str">
            <v>14928629 5 ZZ0</v>
          </cell>
          <cell r="I15">
            <v>42075</v>
          </cell>
          <cell r="J15"/>
          <cell r="K15" t="str">
            <v>Évora</v>
          </cell>
          <cell r="L15" t="str">
            <v>Portuguesa</v>
          </cell>
          <cell r="M15">
            <v>34762</v>
          </cell>
          <cell r="N15"/>
          <cell r="O15">
            <v>18</v>
          </cell>
          <cell r="P15" t="str">
            <v>x</v>
          </cell>
          <cell r="Q15"/>
          <cell r="R15"/>
          <cell r="S15"/>
          <cell r="T15"/>
          <cell r="U15"/>
          <cell r="V15"/>
          <cell r="W15"/>
          <cell r="X15">
            <v>250332477</v>
          </cell>
          <cell r="Y15">
            <v>11171915534</v>
          </cell>
          <cell r="Z15"/>
          <cell r="AA15"/>
          <cell r="AB15"/>
          <cell r="AC15" t="str">
            <v>x</v>
          </cell>
          <cell r="AD15"/>
          <cell r="AE15"/>
          <cell r="AF15"/>
          <cell r="AG15"/>
          <cell r="AH15"/>
          <cell r="AI15"/>
          <cell r="AJ15"/>
          <cell r="AK15"/>
          <cell r="AL15"/>
          <cell r="AM15" t="str">
            <v>x</v>
          </cell>
          <cell r="AN15"/>
          <cell r="AO15"/>
          <cell r="AP15"/>
          <cell r="AQ15"/>
          <cell r="AR15"/>
          <cell r="AS15"/>
          <cell r="AT15"/>
          <cell r="AU15"/>
          <cell r="AV15"/>
          <cell r="AW15"/>
          <cell r="AX15"/>
          <cell r="AY15"/>
          <cell r="AZ15"/>
          <cell r="BA15"/>
          <cell r="BB15"/>
          <cell r="BC15"/>
          <cell r="BD15"/>
          <cell r="BE15"/>
          <cell r="BF15"/>
          <cell r="BG15"/>
          <cell r="BH15"/>
          <cell r="BI15"/>
          <cell r="BJ15" t="str">
            <v>x</v>
          </cell>
          <cell r="BK15" t="str">
            <v>x</v>
          </cell>
          <cell r="BL15" t="str">
            <v>x</v>
          </cell>
          <cell r="BM15" t="str">
            <v>x</v>
          </cell>
          <cell r="BN15" t="str">
            <v>x</v>
          </cell>
          <cell r="BO15"/>
          <cell r="BP15"/>
        </row>
        <row r="16">
          <cell r="B16" t="str">
            <v>Pedro Leandro Gomes Pereira</v>
          </cell>
          <cell r="C16" t="str">
            <v>Av. Herois da Liberdade nº 32, 2º A</v>
          </cell>
          <cell r="D16" t="str">
            <v>Massamá</v>
          </cell>
          <cell r="E16" t="str">
            <v>2745-788 Massamá</v>
          </cell>
          <cell r="F16">
            <v>963832194</v>
          </cell>
          <cell r="G16" t="str">
            <v>pedro.l.g.pereira@gmail.com</v>
          </cell>
          <cell r="H16" t="str">
            <v>12363242 0 ZZ0</v>
          </cell>
          <cell r="I16">
            <v>42107</v>
          </cell>
          <cell r="J16"/>
          <cell r="K16"/>
          <cell r="L16" t="str">
            <v>Portuguesa</v>
          </cell>
          <cell r="M16">
            <v>30316</v>
          </cell>
          <cell r="N16"/>
          <cell r="O16">
            <v>30</v>
          </cell>
          <cell r="P16"/>
          <cell r="Q16"/>
          <cell r="R16" t="str">
            <v>x</v>
          </cell>
          <cell r="S16"/>
          <cell r="T16"/>
          <cell r="U16"/>
          <cell r="V16"/>
          <cell r="W16"/>
          <cell r="X16">
            <v>229917593</v>
          </cell>
          <cell r="Y16"/>
          <cell r="Z16"/>
          <cell r="AA16"/>
          <cell r="AB16" t="str">
            <v>x</v>
          </cell>
          <cell r="AC16"/>
          <cell r="AD16"/>
          <cell r="AE16"/>
          <cell r="AF16"/>
          <cell r="AG16"/>
          <cell r="AH16"/>
          <cell r="AI16"/>
          <cell r="AJ16"/>
          <cell r="AK16"/>
          <cell r="AL16"/>
          <cell r="AM16" t="str">
            <v>x</v>
          </cell>
          <cell r="AN16"/>
          <cell r="AO16"/>
          <cell r="AP16"/>
          <cell r="AQ16"/>
          <cell r="AR16"/>
          <cell r="AS16"/>
          <cell r="AT16"/>
          <cell r="AU16"/>
          <cell r="AV16"/>
          <cell r="AW16"/>
          <cell r="AX16"/>
          <cell r="AY16"/>
          <cell r="AZ16"/>
          <cell r="BA16"/>
          <cell r="BB16"/>
          <cell r="BC16"/>
          <cell r="BD16"/>
          <cell r="BE16"/>
          <cell r="BF16"/>
          <cell r="BG16"/>
          <cell r="BH16"/>
          <cell r="BI16"/>
          <cell r="BJ16" t="str">
            <v>x</v>
          </cell>
          <cell r="BK16"/>
          <cell r="BL16"/>
          <cell r="BM16"/>
          <cell r="BN16"/>
          <cell r="BO16"/>
          <cell r="BP16"/>
        </row>
        <row r="17">
          <cell r="B17" t="str">
            <v>Pedro Miguel Santos Gomes</v>
          </cell>
          <cell r="C17" t="str">
            <v>Rua Ana Castro Osorio nº 10 - 1ºA</v>
          </cell>
          <cell r="D17" t="str">
            <v>Carnide</v>
          </cell>
          <cell r="E17" t="str">
            <v>1500-039 Lisboa</v>
          </cell>
          <cell r="F17">
            <v>937233278</v>
          </cell>
          <cell r="G17" t="str">
            <v>gomespedro7@gmail.com</v>
          </cell>
          <cell r="H17" t="str">
            <v>10340344 2 ZZ3</v>
          </cell>
          <cell r="I17">
            <v>43232</v>
          </cell>
          <cell r="J17"/>
          <cell r="K17" t="str">
            <v>S. Sebastião da Pedreira</v>
          </cell>
          <cell r="L17" t="str">
            <v>Portuguesa</v>
          </cell>
          <cell r="M17">
            <v>27190</v>
          </cell>
          <cell r="N17" t="str">
            <v>0035 0260 0000 3392 1065 8</v>
          </cell>
          <cell r="O17">
            <v>39</v>
          </cell>
          <cell r="P17"/>
          <cell r="Q17"/>
          <cell r="R17"/>
          <cell r="S17" t="str">
            <v>x</v>
          </cell>
          <cell r="T17"/>
          <cell r="U17"/>
          <cell r="V17"/>
          <cell r="W17"/>
          <cell r="X17">
            <v>211336009</v>
          </cell>
          <cell r="Y17">
            <v>11336759664</v>
          </cell>
          <cell r="Z17"/>
          <cell r="AA17"/>
          <cell r="AB17"/>
          <cell r="AC17" t="str">
            <v>x</v>
          </cell>
          <cell r="AD17"/>
          <cell r="AE17"/>
          <cell r="AF17"/>
          <cell r="AG17"/>
          <cell r="AH17"/>
          <cell r="AI17"/>
          <cell r="AJ17"/>
          <cell r="AK17"/>
          <cell r="AL17"/>
          <cell r="AM17"/>
          <cell r="AN17"/>
          <cell r="AO17"/>
          <cell r="AP17" t="str">
            <v>x</v>
          </cell>
          <cell r="AQ17"/>
          <cell r="AR17" t="str">
            <v>x</v>
          </cell>
          <cell r="AS17"/>
          <cell r="AT17"/>
          <cell r="AU17"/>
          <cell r="AV17"/>
          <cell r="AW17" t="str">
            <v>barista</v>
          </cell>
          <cell r="AX17"/>
          <cell r="AY17" t="str">
            <v>Starbucks</v>
          </cell>
          <cell r="AZ17" t="str">
            <v>Aeroporto de Lisboa</v>
          </cell>
          <cell r="BA17"/>
          <cell r="BB17"/>
          <cell r="BC17"/>
          <cell r="BD17"/>
          <cell r="BE17"/>
          <cell r="BF17"/>
          <cell r="BG17"/>
          <cell r="BH17"/>
          <cell r="BI17"/>
          <cell r="BJ17" t="str">
            <v>x</v>
          </cell>
          <cell r="BK17" t="str">
            <v>x</v>
          </cell>
          <cell r="BL17" t="str">
            <v>x</v>
          </cell>
          <cell r="BM17" t="str">
            <v>x</v>
          </cell>
          <cell r="BN17" t="str">
            <v>x</v>
          </cell>
          <cell r="BO17"/>
          <cell r="BP17"/>
        </row>
        <row r="18">
          <cell r="B18" t="str">
            <v>Rui Humberto Elisabeth Viegas</v>
          </cell>
          <cell r="C18" t="str">
            <v>Av. Columbano Bordalo Pinheiro nº 99 - 6º Esq</v>
          </cell>
          <cell r="D18" t="str">
            <v>Lisboa</v>
          </cell>
          <cell r="E18" t="str">
            <v>1070-063 Lisboa</v>
          </cell>
          <cell r="F18">
            <v>912896435</v>
          </cell>
          <cell r="G18" t="str">
            <v>ruiviegas1@hotmail.com</v>
          </cell>
          <cell r="H18" t="str">
            <v>13892045 1 ZZ4</v>
          </cell>
          <cell r="I18">
            <v>42525</v>
          </cell>
          <cell r="J18"/>
          <cell r="K18" t="str">
            <v>Lisboa</v>
          </cell>
          <cell r="L18" t="str">
            <v>Portuguesa</v>
          </cell>
          <cell r="M18">
            <v>33367</v>
          </cell>
          <cell r="N18" t="str">
            <v>0036 0334 9910 0005 0359 0</v>
          </cell>
          <cell r="O18">
            <v>22</v>
          </cell>
          <cell r="P18"/>
          <cell r="Q18" t="str">
            <v>x</v>
          </cell>
          <cell r="R18"/>
          <cell r="S18"/>
          <cell r="T18"/>
          <cell r="U18"/>
          <cell r="V18"/>
          <cell r="W18"/>
          <cell r="X18">
            <v>265517028</v>
          </cell>
          <cell r="Y18">
            <v>11929555830</v>
          </cell>
          <cell r="Z18"/>
          <cell r="AA18"/>
          <cell r="AB18"/>
          <cell r="AC18" t="str">
            <v>x</v>
          </cell>
          <cell r="AD18"/>
          <cell r="AE18"/>
          <cell r="AF18"/>
          <cell r="AG18"/>
          <cell r="AH18"/>
          <cell r="AI18"/>
          <cell r="AJ18"/>
          <cell r="AK18"/>
          <cell r="AL18"/>
          <cell r="AM18" t="str">
            <v>x</v>
          </cell>
          <cell r="AN18" t="str">
            <v>Benfica</v>
          </cell>
          <cell r="AO18">
            <v>41141</v>
          </cell>
          <cell r="AP18"/>
          <cell r="AQ18"/>
          <cell r="AR18"/>
          <cell r="AS18"/>
          <cell r="AT18"/>
          <cell r="AU18"/>
          <cell r="AV18"/>
          <cell r="AW18"/>
          <cell r="AX18"/>
          <cell r="AY18"/>
          <cell r="AZ18"/>
          <cell r="BA18"/>
          <cell r="BB18"/>
          <cell r="BC18"/>
          <cell r="BD18"/>
          <cell r="BE18"/>
          <cell r="BF18"/>
          <cell r="BG18"/>
          <cell r="BH18"/>
          <cell r="BI18"/>
          <cell r="BJ18" t="str">
            <v>x</v>
          </cell>
          <cell r="BK18" t="str">
            <v>x</v>
          </cell>
          <cell r="BL18" t="str">
            <v>x</v>
          </cell>
          <cell r="BM18" t="str">
            <v>x</v>
          </cell>
          <cell r="BN18" t="str">
            <v>x</v>
          </cell>
          <cell r="BO18" t="str">
            <v>x</v>
          </cell>
          <cell r="BP18" t="str">
            <v>x</v>
          </cell>
        </row>
        <row r="19">
          <cell r="B19" t="str">
            <v>Verónica Soraia Almada Gomes</v>
          </cell>
          <cell r="C19" t="str">
            <v>Rua S. Patricio - Vivenda Baião, Lote 187 R/CH TrasDoz</v>
          </cell>
          <cell r="D19" t="str">
            <v>Casal de S. Bras</v>
          </cell>
          <cell r="E19" t="str">
            <v>2650-105 Amadora</v>
          </cell>
          <cell r="F19" t="str">
            <v xml:space="preserve"> </v>
          </cell>
          <cell r="G19" t="str">
            <v xml:space="preserve"> </v>
          </cell>
          <cell r="H19" t="str">
            <v>K56K95877</v>
          </cell>
          <cell r="I19">
            <v>41567</v>
          </cell>
          <cell r="J19" t="str">
            <v xml:space="preserve"> </v>
          </cell>
          <cell r="K19" t="str">
            <v>Cabo Verde</v>
          </cell>
          <cell r="L19" t="str">
            <v>Cabo Verdiana</v>
          </cell>
          <cell r="M19">
            <v>30474</v>
          </cell>
          <cell r="N19"/>
          <cell r="O19">
            <v>30</v>
          </cell>
          <cell r="P19" t="str">
            <v xml:space="preserve"> </v>
          </cell>
          <cell r="Q19" t="str">
            <v xml:space="preserve"> </v>
          </cell>
          <cell r="R19" t="str">
            <v>x</v>
          </cell>
          <cell r="S19" t="str">
            <v xml:space="preserve"> </v>
          </cell>
          <cell r="T19" t="str">
            <v xml:space="preserve"> </v>
          </cell>
          <cell r="U19" t="str">
            <v xml:space="preserve"> </v>
          </cell>
          <cell r="V19" t="str">
            <v xml:space="preserve"> </v>
          </cell>
          <cell r="W19" t="str">
            <v xml:space="preserve"> </v>
          </cell>
          <cell r="X19">
            <v>239636678</v>
          </cell>
          <cell r="Y19">
            <v>11339829819</v>
          </cell>
          <cell r="Z19" t="str">
            <v xml:space="preserve"> </v>
          </cell>
          <cell r="AA19" t="str">
            <v xml:space="preserve"> </v>
          </cell>
          <cell r="AB19" t="str">
            <v xml:space="preserve"> </v>
          </cell>
          <cell r="AC19" t="str">
            <v>x</v>
          </cell>
          <cell r="AD19" t="str">
            <v xml:space="preserve"> </v>
          </cell>
          <cell r="AE19" t="str">
            <v xml:space="preserve"> </v>
          </cell>
          <cell r="AF19" t="str">
            <v xml:space="preserve"> </v>
          </cell>
          <cell r="AG19" t="str">
            <v xml:space="preserve"> </v>
          </cell>
          <cell r="AH19" t="str">
            <v xml:space="preserve"> </v>
          </cell>
          <cell r="AI19" t="str">
            <v xml:space="preserve"> </v>
          </cell>
          <cell r="AJ19" t="str">
            <v xml:space="preserve"> </v>
          </cell>
          <cell r="AK19" t="str">
            <v xml:space="preserve"> </v>
          </cell>
          <cell r="AL19" t="str">
            <v xml:space="preserve"> </v>
          </cell>
          <cell r="AM19" t="str">
            <v>x</v>
          </cell>
          <cell r="AN19" t="str">
            <v>Amadora</v>
          </cell>
          <cell r="AO19">
            <v>41474</v>
          </cell>
          <cell r="AP19" t="str">
            <v xml:space="preserve"> </v>
          </cell>
          <cell r="AQ19" t="str">
            <v xml:space="preserve"> </v>
          </cell>
          <cell r="AR19" t="str">
            <v xml:space="preserve"> </v>
          </cell>
          <cell r="AS19" t="str">
            <v xml:space="preserve"> </v>
          </cell>
          <cell r="AT19" t="str">
            <v xml:space="preserve"> </v>
          </cell>
          <cell r="AU19" t="str">
            <v xml:space="preserve"> </v>
          </cell>
          <cell r="AV19" t="str">
            <v xml:space="preserve"> </v>
          </cell>
          <cell r="AW19" t="str">
            <v xml:space="preserve"> </v>
          </cell>
          <cell r="AX19" t="str">
            <v xml:space="preserve"> </v>
          </cell>
          <cell r="AY19" t="str">
            <v xml:space="preserve"> </v>
          </cell>
          <cell r="AZ19" t="str">
            <v xml:space="preserve"> </v>
          </cell>
          <cell r="BA19" t="str">
            <v xml:space="preserve"> </v>
          </cell>
          <cell r="BB19" t="str">
            <v xml:space="preserve"> </v>
          </cell>
          <cell r="BC19" t="str">
            <v xml:space="preserve"> </v>
          </cell>
          <cell r="BD19" t="str">
            <v xml:space="preserve"> </v>
          </cell>
          <cell r="BE19" t="str">
            <v xml:space="preserve"> </v>
          </cell>
          <cell r="BF19" t="str">
            <v xml:space="preserve"> </v>
          </cell>
          <cell r="BG19" t="str">
            <v xml:space="preserve"> </v>
          </cell>
          <cell r="BH19" t="str">
            <v xml:space="preserve"> </v>
          </cell>
          <cell r="BI19" t="str">
            <v xml:space="preserve"> </v>
          </cell>
          <cell r="BJ19" t="str">
            <v xml:space="preserve"> </v>
          </cell>
          <cell r="BK19" t="str">
            <v>x</v>
          </cell>
          <cell r="BL19" t="str">
            <v>x</v>
          </cell>
          <cell r="BM19" t="str">
            <v>x</v>
          </cell>
          <cell r="BN19" t="str">
            <v>x</v>
          </cell>
          <cell r="BO19" t="str">
            <v xml:space="preserve"> </v>
          </cell>
          <cell r="BP19" t="str">
            <v>x</v>
          </cell>
        </row>
        <row r="20">
          <cell r="B20"/>
          <cell r="C20"/>
          <cell r="D20"/>
          <cell r="E20"/>
          <cell r="F20"/>
          <cell r="G20"/>
          <cell r="H20"/>
          <cell r="I20"/>
          <cell r="J20"/>
          <cell r="K20"/>
          <cell r="L20"/>
          <cell r="M20"/>
          <cell r="N20"/>
          <cell r="O20"/>
          <cell r="P20"/>
          <cell r="Q20"/>
          <cell r="R20"/>
          <cell r="S20"/>
          <cell r="T20"/>
          <cell r="U20"/>
          <cell r="V20"/>
          <cell r="W20"/>
          <cell r="X20"/>
          <cell r="Y20"/>
          <cell r="Z20"/>
          <cell r="AA20"/>
          <cell r="AB20"/>
          <cell r="AC20"/>
          <cell r="AD20"/>
          <cell r="AE20"/>
          <cell r="AF20"/>
          <cell r="AG20"/>
          <cell r="AH20"/>
          <cell r="AI20"/>
          <cell r="AJ20"/>
          <cell r="AK20"/>
          <cell r="AL20"/>
          <cell r="AM20"/>
          <cell r="AN20"/>
          <cell r="AO20"/>
          <cell r="AP20"/>
          <cell r="AQ20"/>
          <cell r="AR20"/>
          <cell r="AS20"/>
          <cell r="AT20"/>
          <cell r="AU20"/>
          <cell r="AV20"/>
          <cell r="AW20"/>
          <cell r="AX20"/>
          <cell r="AY20"/>
          <cell r="AZ20"/>
          <cell r="BA20"/>
          <cell r="BB20"/>
          <cell r="BC20"/>
          <cell r="BD20"/>
          <cell r="BE20"/>
          <cell r="BF20"/>
          <cell r="BG20"/>
          <cell r="BH20"/>
          <cell r="BI20"/>
          <cell r="BJ20"/>
          <cell r="BK20"/>
          <cell r="BL20"/>
          <cell r="BM20"/>
          <cell r="BN20"/>
          <cell r="BO20"/>
          <cell r="BP20"/>
        </row>
        <row r="21">
          <cell r="B21" t="str">
            <v>Alexsandro Lopes</v>
          </cell>
          <cell r="C21" t="str">
            <v>Av. Soldado Joauim Luis nº 40 - 1º Esq</v>
          </cell>
          <cell r="D21" t="str">
            <v>Monte Abraão</v>
          </cell>
          <cell r="E21" t="str">
            <v>2745 Monte Abraão</v>
          </cell>
          <cell r="F21">
            <v>927677997</v>
          </cell>
          <cell r="G21" t="str">
            <v>alexsandro89@hotmail.com</v>
          </cell>
          <cell r="H21" t="str">
            <v>635T19R14</v>
          </cell>
          <cell r="I21">
            <v>42090</v>
          </cell>
          <cell r="J21"/>
          <cell r="K21" t="str">
            <v>Cabo Verde</v>
          </cell>
          <cell r="L21" t="str">
            <v>Cabo Verdiana</v>
          </cell>
          <cell r="M21">
            <v>32617</v>
          </cell>
          <cell r="N21" t="str">
            <v>0036 0111 9910 0044 5561 1</v>
          </cell>
          <cell r="O21">
            <v>24</v>
          </cell>
          <cell r="P21"/>
          <cell r="Q21" t="str">
            <v>x</v>
          </cell>
          <cell r="R21"/>
          <cell r="S21"/>
          <cell r="T21"/>
          <cell r="U21"/>
          <cell r="V21"/>
          <cell r="W21"/>
          <cell r="X21">
            <v>254386709</v>
          </cell>
          <cell r="Y21"/>
          <cell r="Z21"/>
          <cell r="AA21" t="str">
            <v>x</v>
          </cell>
          <cell r="AB21"/>
          <cell r="AC21"/>
          <cell r="AD21"/>
          <cell r="AE21"/>
          <cell r="AF21"/>
          <cell r="AG21"/>
          <cell r="AH21"/>
          <cell r="AI21"/>
          <cell r="AJ21"/>
          <cell r="AK21"/>
          <cell r="AL21"/>
          <cell r="AM21"/>
          <cell r="AN21"/>
          <cell r="AO21"/>
          <cell r="AP21" t="str">
            <v>x</v>
          </cell>
          <cell r="AQ21"/>
          <cell r="AR21" t="str">
            <v>x</v>
          </cell>
          <cell r="AS21"/>
          <cell r="AT21"/>
          <cell r="AU21"/>
          <cell r="AV21"/>
          <cell r="AW21" t="str">
            <v>Empregado Mesa/Balcão</v>
          </cell>
          <cell r="AX21"/>
          <cell r="AY21" t="str">
            <v>Churrasqueira Garfo Real</v>
          </cell>
          <cell r="AZ21" t="str">
            <v>Av. Luis de Camões, nº 24-26</v>
          </cell>
          <cell r="BA21" t="str">
            <v>2745-302 Monte abraão</v>
          </cell>
          <cell r="BB21"/>
          <cell r="BC21"/>
          <cell r="BD21"/>
          <cell r="BE21"/>
          <cell r="BF21"/>
          <cell r="BG21" t="str">
            <v>x</v>
          </cell>
          <cell r="BH21"/>
          <cell r="BI21"/>
          <cell r="BJ21" t="str">
            <v>x</v>
          </cell>
          <cell r="BK21"/>
          <cell r="BL21" t="str">
            <v>x</v>
          </cell>
          <cell r="BM21" t="str">
            <v>x</v>
          </cell>
          <cell r="BN21" t="str">
            <v>x</v>
          </cell>
          <cell r="BO21" t="str">
            <v>x</v>
          </cell>
          <cell r="BP21" t="str">
            <v>x</v>
          </cell>
        </row>
        <row r="22">
          <cell r="B22" t="str">
            <v>Carlos Manuel Rodrigues Lopes</v>
          </cell>
          <cell r="C22" t="str">
            <v>Rua conde Almeida Araujo nº 50 2º C</v>
          </cell>
          <cell r="D22" t="str">
            <v>Queluz</v>
          </cell>
          <cell r="E22" t="str">
            <v>2745-062 Queluz</v>
          </cell>
          <cell r="F22">
            <v>918383935</v>
          </cell>
          <cell r="G22"/>
          <cell r="H22" t="str">
            <v>10123691 8 ZZ0</v>
          </cell>
          <cell r="I22">
            <v>41864</v>
          </cell>
          <cell r="J22"/>
          <cell r="K22" t="str">
            <v>Arcos de valdevez</v>
          </cell>
          <cell r="L22" t="str">
            <v>Portuguesa</v>
          </cell>
          <cell r="M22">
            <v>25572</v>
          </cell>
          <cell r="N22"/>
          <cell r="O22">
            <v>43</v>
          </cell>
          <cell r="P22"/>
          <cell r="Q22" t="str">
            <v/>
          </cell>
          <cell r="R22" t="str">
            <v/>
          </cell>
          <cell r="S22" t="str">
            <v>X</v>
          </cell>
          <cell r="T22" t="str">
            <v/>
          </cell>
          <cell r="U22" t="str">
            <v/>
          </cell>
          <cell r="V22" t="str">
            <v/>
          </cell>
          <cell r="W22"/>
          <cell r="X22">
            <v>187493910</v>
          </cell>
          <cell r="Y22"/>
          <cell r="Z22" t="str">
            <v xml:space="preserve"> </v>
          </cell>
          <cell r="AA22" t="str">
            <v>x</v>
          </cell>
          <cell r="AB22"/>
          <cell r="AC22"/>
          <cell r="AD22"/>
          <cell r="AE22"/>
          <cell r="AF22"/>
          <cell r="AG22"/>
          <cell r="AH22"/>
          <cell r="AI22"/>
          <cell r="AJ22"/>
          <cell r="AK22"/>
          <cell r="AL22"/>
          <cell r="AM22"/>
          <cell r="AN22"/>
          <cell r="AO22"/>
          <cell r="AP22" t="str">
            <v>x</v>
          </cell>
          <cell r="AQ22"/>
          <cell r="AR22" t="str">
            <v>x</v>
          </cell>
          <cell r="AS22"/>
          <cell r="AT22"/>
          <cell r="AU22"/>
          <cell r="AV22"/>
          <cell r="AW22" t="str">
            <v>Empregado Mesa/Balcão</v>
          </cell>
          <cell r="AX22"/>
          <cell r="AY22" t="str">
            <v>Churrasqueira Garfo Real</v>
          </cell>
          <cell r="AZ22" t="str">
            <v>Av. Luis de Camões, nº 24-26</v>
          </cell>
          <cell r="BA22" t="str">
            <v>2745-302 Monte abraão</v>
          </cell>
          <cell r="BB22"/>
          <cell r="BC22"/>
          <cell r="BD22"/>
          <cell r="BE22"/>
          <cell r="BF22"/>
          <cell r="BG22" t="str">
            <v>x</v>
          </cell>
          <cell r="BH22"/>
          <cell r="BI22"/>
          <cell r="BJ22" t="str">
            <v>x</v>
          </cell>
          <cell r="BK22" t="str">
            <v>x</v>
          </cell>
          <cell r="BL22" t="str">
            <v>x</v>
          </cell>
          <cell r="BM22" t="str">
            <v>x</v>
          </cell>
          <cell r="BN22" t="str">
            <v>x</v>
          </cell>
          <cell r="BO22" t="str">
            <v>x</v>
          </cell>
          <cell r="BP22" t="str">
            <v>x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114"/>
  <sheetViews>
    <sheetView showGridLines="0" tabSelected="1" topLeftCell="A7" zoomScale="140" zoomScaleNormal="140" zoomScaleSheetLayoutView="75" workbookViewId="0">
      <selection activeCell="A99" sqref="A99:AH100"/>
    </sheetView>
  </sheetViews>
  <sheetFormatPr defaultRowHeight="12.75" x14ac:dyDescent="0.2"/>
  <cols>
    <col min="1" max="2" width="3.7109375" style="2" customWidth="1"/>
    <col min="3" max="33" width="2.7109375" style="2" customWidth="1"/>
    <col min="34" max="34" width="2.5703125" style="2" customWidth="1"/>
    <col min="35" max="36" width="4.140625" style="2" customWidth="1"/>
    <col min="37" max="37" width="9.140625" style="2"/>
    <col min="38" max="38" width="13.7109375" style="2" customWidth="1"/>
    <col min="39" max="16384" width="9.140625" style="2"/>
  </cols>
  <sheetData>
    <row r="1" spans="1:63" ht="11.25" customHeight="1" x14ac:dyDescent="0.35">
      <c r="A1" s="47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47"/>
      <c r="AH1" s="1"/>
      <c r="AL1" s="3"/>
      <c r="AM1" s="3"/>
      <c r="AN1" s="3"/>
    </row>
    <row r="2" spans="1:63" ht="11.25" customHeight="1" x14ac:dyDescent="0.35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1"/>
      <c r="AL2" s="3"/>
      <c r="AM2" s="3"/>
      <c r="AN2" s="3"/>
    </row>
    <row r="3" spans="1:63" ht="4.5" customHeight="1" x14ac:dyDescent="0.35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1"/>
      <c r="AL3" s="3"/>
      <c r="AM3" s="3"/>
      <c r="AN3" s="3"/>
    </row>
    <row r="4" spans="1:63" ht="27.75" customHeight="1" x14ac:dyDescent="0.2">
      <c r="A4" s="48" t="s">
        <v>0</v>
      </c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L4" s="3"/>
      <c r="AM4" s="3"/>
      <c r="AN4" s="3"/>
    </row>
    <row r="5" spans="1:63" ht="18" x14ac:dyDescent="0.25">
      <c r="A5" s="49" t="s">
        <v>1</v>
      </c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L5" s="3"/>
      <c r="AM5" s="3"/>
      <c r="AN5" s="3"/>
      <c r="AO5" s="5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6"/>
      <c r="BD5" s="3"/>
      <c r="BE5" s="3"/>
      <c r="BF5" s="3"/>
      <c r="BG5" s="3"/>
      <c r="BH5" s="3"/>
      <c r="BI5" s="3"/>
      <c r="BJ5" s="3"/>
      <c r="BK5" s="3"/>
    </row>
    <row r="6" spans="1:63" ht="18" customHeight="1" x14ac:dyDescent="0.2">
      <c r="A6" s="45" t="s">
        <v>2</v>
      </c>
      <c r="B6" s="45"/>
      <c r="C6" s="45"/>
      <c r="D6" s="45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7"/>
      <c r="AA6" s="3"/>
      <c r="AB6" s="3"/>
      <c r="AC6" s="3"/>
      <c r="AD6" s="3"/>
      <c r="AE6" s="3"/>
      <c r="AF6" s="3"/>
      <c r="AG6" s="3"/>
      <c r="AH6" s="3"/>
      <c r="AL6" s="3"/>
      <c r="AM6" s="3"/>
      <c r="AN6" s="3"/>
    </row>
    <row r="7" spans="1:63" ht="14.25" customHeight="1" x14ac:dyDescent="0.2">
      <c r="A7" s="45" t="s">
        <v>3</v>
      </c>
      <c r="B7" s="45"/>
      <c r="C7" s="45"/>
      <c r="D7" s="45"/>
      <c r="E7" s="45"/>
      <c r="F7" s="45"/>
      <c r="G7" s="45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AA7" s="3"/>
      <c r="AB7" s="8"/>
      <c r="AC7" s="8"/>
      <c r="AD7" s="8"/>
      <c r="AE7" s="8"/>
      <c r="AF7" s="8"/>
      <c r="AG7" s="8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</row>
    <row r="8" spans="1:63" ht="14.25" customHeight="1" x14ac:dyDescent="0.2">
      <c r="A8" s="45" t="s">
        <v>4</v>
      </c>
      <c r="B8" s="45"/>
      <c r="C8" s="45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AA8" s="3"/>
      <c r="AB8" s="8"/>
      <c r="AC8" s="8"/>
      <c r="AD8" s="8"/>
      <c r="AE8" s="8"/>
      <c r="AF8" s="8"/>
      <c r="AG8" s="8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</row>
    <row r="9" spans="1:63" ht="14.25" customHeight="1" thickBot="1" x14ac:dyDescent="0.25">
      <c r="A9" s="45" t="s">
        <v>4</v>
      </c>
      <c r="B9" s="45"/>
      <c r="C9" s="45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AA9" s="3"/>
      <c r="AB9" s="8"/>
      <c r="AC9" s="8"/>
      <c r="AD9" s="8"/>
      <c r="AE9" s="8"/>
      <c r="AF9" s="8"/>
      <c r="AG9" s="8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</row>
    <row r="10" spans="1:63" ht="14.25" customHeight="1" x14ac:dyDescent="0.2">
      <c r="A10" s="45" t="s">
        <v>4</v>
      </c>
      <c r="B10" s="45"/>
      <c r="C10" s="45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AB10" s="52" t="s">
        <v>5</v>
      </c>
      <c r="AC10" s="53"/>
      <c r="AD10" s="53"/>
      <c r="AE10" s="53"/>
      <c r="AF10" s="53"/>
      <c r="AG10" s="54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</row>
    <row r="11" spans="1:63" ht="14.25" customHeight="1" x14ac:dyDescent="0.2">
      <c r="A11" s="45" t="s">
        <v>4</v>
      </c>
      <c r="B11" s="45"/>
      <c r="C11" s="45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AB11" s="55"/>
      <c r="AC11" s="56"/>
      <c r="AD11" s="56"/>
      <c r="AE11" s="56"/>
      <c r="AF11" s="56"/>
      <c r="AG11" s="57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</row>
    <row r="12" spans="1:63" ht="14.25" customHeight="1" x14ac:dyDescent="0.2">
      <c r="A12" s="45" t="s">
        <v>4</v>
      </c>
      <c r="B12" s="45"/>
      <c r="C12" s="45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AB12" s="55"/>
      <c r="AC12" s="56"/>
      <c r="AD12" s="56"/>
      <c r="AE12" s="56"/>
      <c r="AF12" s="56"/>
      <c r="AG12" s="57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</row>
    <row r="13" spans="1:63" ht="14.25" customHeight="1" x14ac:dyDescent="0.2">
      <c r="A13" s="45" t="s">
        <v>4</v>
      </c>
      <c r="B13" s="45"/>
      <c r="C13" s="45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51"/>
      <c r="Y13" s="51"/>
      <c r="AA13" s="3"/>
      <c r="AB13" s="55"/>
      <c r="AC13" s="56"/>
      <c r="AD13" s="56"/>
      <c r="AE13" s="56"/>
      <c r="AF13" s="56"/>
      <c r="AG13" s="57"/>
      <c r="AH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</row>
    <row r="14" spans="1:63" ht="14.25" customHeight="1" x14ac:dyDescent="0.2">
      <c r="A14" s="45" t="s">
        <v>4</v>
      </c>
      <c r="B14" s="45"/>
      <c r="C14" s="45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AB14" s="55"/>
      <c r="AC14" s="56"/>
      <c r="AD14" s="56"/>
      <c r="AE14" s="56"/>
      <c r="AF14" s="56"/>
      <c r="AG14" s="57"/>
      <c r="AH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</row>
    <row r="15" spans="1:63" ht="14.25" customHeight="1" thickBot="1" x14ac:dyDescent="0.25">
      <c r="A15" s="45" t="s">
        <v>4</v>
      </c>
      <c r="B15" s="45"/>
      <c r="C15" s="45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AA15" s="3"/>
      <c r="AB15" s="58"/>
      <c r="AC15" s="59"/>
      <c r="AD15" s="59"/>
      <c r="AE15" s="59"/>
      <c r="AF15" s="59"/>
      <c r="AG15" s="60"/>
      <c r="AH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</row>
    <row r="16" spans="1:63" ht="14.25" customHeight="1" x14ac:dyDescent="0.2">
      <c r="A16" s="45" t="s">
        <v>4</v>
      </c>
      <c r="B16" s="45"/>
      <c r="C16" s="45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AB16" s="8"/>
      <c r="AC16" s="8"/>
      <c r="AD16" s="8"/>
      <c r="AE16" s="8"/>
      <c r="AF16" s="8"/>
      <c r="AG16" s="8"/>
      <c r="AL16" s="9"/>
      <c r="AM16" s="3"/>
      <c r="AN16" s="3"/>
      <c r="AO16" s="5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6"/>
      <c r="BD16" s="3"/>
      <c r="BE16" s="3"/>
      <c r="BF16" s="3"/>
      <c r="BG16" s="3"/>
      <c r="BH16" s="3"/>
      <c r="BI16" s="3"/>
      <c r="BJ16" s="3"/>
      <c r="BK16" s="3"/>
    </row>
    <row r="17" spans="1:63" ht="14.25" customHeight="1" x14ac:dyDescent="0.2">
      <c r="A17" s="45" t="s">
        <v>4</v>
      </c>
      <c r="B17" s="45"/>
      <c r="C17" s="45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AB17" s="8"/>
      <c r="AC17" s="8"/>
      <c r="AD17" s="8"/>
      <c r="AE17" s="8"/>
      <c r="AF17" s="8"/>
      <c r="AG17" s="8"/>
      <c r="AL17" s="9"/>
      <c r="AM17" s="3"/>
      <c r="AN17" s="3"/>
      <c r="AO17" s="5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</row>
    <row r="18" spans="1:63" ht="14.25" customHeight="1" x14ac:dyDescent="0.2">
      <c r="A18" s="45" t="s">
        <v>4</v>
      </c>
      <c r="B18" s="45"/>
      <c r="C18" s="45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AB18" s="8"/>
      <c r="AC18" s="8"/>
      <c r="AD18" s="8"/>
      <c r="AE18" s="8"/>
      <c r="AF18" s="8"/>
      <c r="AG18" s="8"/>
      <c r="AL18" s="9"/>
      <c r="AM18" s="3"/>
      <c r="AN18" s="3"/>
      <c r="AO18" s="5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</row>
    <row r="19" spans="1:63" ht="14.25" customHeight="1" x14ac:dyDescent="0.2">
      <c r="A19" s="45" t="s">
        <v>4</v>
      </c>
      <c r="B19" s="45"/>
      <c r="C19" s="45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AB19" s="8"/>
      <c r="AC19" s="8"/>
      <c r="AD19" s="8"/>
      <c r="AE19" s="8"/>
      <c r="AF19" s="8"/>
      <c r="AG19" s="8"/>
      <c r="AL19" s="9"/>
      <c r="AM19" s="3"/>
      <c r="AN19" s="3"/>
      <c r="AO19" s="5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</row>
    <row r="20" spans="1:63" s="12" customFormat="1" ht="14.25" customHeight="1" x14ac:dyDescent="0.2">
      <c r="A20" s="45" t="s">
        <v>4</v>
      </c>
      <c r="B20" s="45"/>
      <c r="C20" s="45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10"/>
      <c r="AA20" s="11"/>
      <c r="AB20" s="10"/>
      <c r="AC20" s="10"/>
      <c r="AD20" s="10"/>
      <c r="AE20" s="10"/>
      <c r="AF20" s="10"/>
      <c r="AG20" s="11"/>
      <c r="AH20" s="11"/>
      <c r="AL20" s="13"/>
      <c r="AM20" s="13"/>
      <c r="AN20" s="13"/>
      <c r="AO20" s="14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5"/>
      <c r="BD20" s="13"/>
      <c r="BE20" s="13"/>
      <c r="BF20" s="13"/>
      <c r="BG20" s="13"/>
      <c r="BH20" s="13"/>
      <c r="BI20" s="13"/>
      <c r="BJ20" s="13"/>
      <c r="BK20" s="13"/>
    </row>
    <row r="21" spans="1:63" ht="16.5" customHeight="1" x14ac:dyDescent="0.25">
      <c r="A21" s="64" t="s">
        <v>6</v>
      </c>
      <c r="B21" s="64"/>
      <c r="C21" s="64"/>
      <c r="D21" s="64"/>
      <c r="E21" s="64"/>
      <c r="F21" s="64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  <c r="AF21" s="64"/>
      <c r="AG21" s="64"/>
      <c r="AH21" s="64"/>
      <c r="AL21" s="3"/>
      <c r="AM21" s="3"/>
      <c r="AN21" s="3"/>
      <c r="AO21" s="5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6"/>
      <c r="BD21" s="3"/>
      <c r="BE21" s="3"/>
      <c r="BF21" s="3"/>
      <c r="BG21" s="3"/>
      <c r="BH21" s="3"/>
      <c r="BI21" s="3"/>
      <c r="BJ21" s="3"/>
      <c r="BK21" s="3"/>
    </row>
    <row r="22" spans="1:63" ht="6" customHeight="1" x14ac:dyDescent="0.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L22" s="3"/>
      <c r="AM22" s="3"/>
      <c r="AN22" s="3"/>
      <c r="AO22" s="5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</row>
    <row r="23" spans="1:63" x14ac:dyDescent="0.2">
      <c r="A23" s="9" t="s">
        <v>7</v>
      </c>
      <c r="B23" s="3"/>
      <c r="C23" s="3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  <c r="AC23" s="65"/>
      <c r="AD23" s="65"/>
      <c r="AE23" s="65"/>
      <c r="AF23" s="65"/>
      <c r="AG23" s="65"/>
      <c r="AH23" s="65"/>
      <c r="AL23" s="3"/>
      <c r="AM23" s="3"/>
      <c r="AN23" s="3"/>
      <c r="AO23" s="5"/>
      <c r="AP23" s="3"/>
      <c r="AQ23" s="3"/>
      <c r="AR23" s="3"/>
      <c r="AS23" s="3"/>
      <c r="AT23" s="3"/>
      <c r="AU23" s="3"/>
      <c r="AV23" s="3"/>
      <c r="AW23" s="9"/>
      <c r="AX23" s="3"/>
      <c r="AY23" s="3"/>
      <c r="AZ23" s="3"/>
      <c r="BA23" s="3"/>
      <c r="BB23" s="3"/>
      <c r="BC23" s="6"/>
      <c r="BD23" s="3"/>
      <c r="BE23" s="3"/>
      <c r="BF23" s="3"/>
      <c r="BG23" s="3"/>
      <c r="BH23" s="3"/>
      <c r="BI23" s="3"/>
      <c r="BJ23" s="3"/>
      <c r="BK23" s="3"/>
    </row>
    <row r="24" spans="1:63" ht="5.25" customHeight="1" x14ac:dyDescent="0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</row>
    <row r="25" spans="1:63" x14ac:dyDescent="0.2">
      <c r="A25" s="9" t="s">
        <v>8</v>
      </c>
      <c r="B25" s="3"/>
      <c r="C25" s="3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</row>
    <row r="26" spans="1:63" ht="5.25" customHeight="1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</row>
    <row r="27" spans="1:63" ht="6" customHeight="1" x14ac:dyDescent="0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</row>
    <row r="28" spans="1:63" x14ac:dyDescent="0.2">
      <c r="A28" s="9" t="s">
        <v>9</v>
      </c>
      <c r="B28" s="3"/>
      <c r="C28" s="3"/>
      <c r="D28" s="3"/>
      <c r="E28" s="3"/>
      <c r="F28" s="66"/>
      <c r="G28" s="66"/>
      <c r="H28" s="66"/>
      <c r="I28" s="66"/>
      <c r="J28" s="66"/>
      <c r="K28" s="66"/>
      <c r="L28" s="66"/>
      <c r="M28" s="9" t="s">
        <v>10</v>
      </c>
      <c r="N28" s="3"/>
      <c r="O28" s="3"/>
      <c r="P28" s="3"/>
      <c r="Q28" s="3"/>
      <c r="R28" s="3"/>
      <c r="S28" s="66"/>
      <c r="T28" s="66"/>
      <c r="U28" s="66"/>
      <c r="V28" s="66"/>
      <c r="W28" s="66"/>
      <c r="X28" s="66"/>
      <c r="Y28" s="66"/>
      <c r="Z28" s="66"/>
      <c r="AA28" s="66"/>
      <c r="AB28" s="66"/>
      <c r="AC28" s="66"/>
      <c r="AD28" s="66"/>
      <c r="AE28" s="66"/>
      <c r="AF28" s="66"/>
      <c r="AG28" s="66"/>
      <c r="AH28" s="66"/>
    </row>
    <row r="29" spans="1:63" ht="6.75" customHeight="1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</row>
    <row r="30" spans="1:63" x14ac:dyDescent="0.2">
      <c r="A30" s="9" t="s">
        <v>11</v>
      </c>
      <c r="B30" s="3"/>
      <c r="C30" s="3"/>
      <c r="D30" s="3"/>
      <c r="E30" s="3"/>
      <c r="F30" s="3"/>
      <c r="G30" s="3"/>
      <c r="H30" s="67"/>
      <c r="I30" s="68"/>
      <c r="J30" s="68"/>
      <c r="K30" s="68"/>
      <c r="L30" s="68"/>
      <c r="M30" s="68"/>
      <c r="N30" s="68"/>
      <c r="O30" s="68"/>
      <c r="P30" s="68"/>
      <c r="Q30" s="69"/>
      <c r="R30" s="3"/>
      <c r="S30" s="9" t="s">
        <v>12</v>
      </c>
      <c r="T30" s="3"/>
      <c r="U30" s="3"/>
      <c r="V30" s="3"/>
      <c r="W30" s="3"/>
      <c r="X30" s="3"/>
      <c r="Y30" s="70"/>
      <c r="Z30" s="71"/>
      <c r="AA30" s="71"/>
      <c r="AB30" s="71"/>
      <c r="AC30" s="71"/>
      <c r="AD30" s="71"/>
      <c r="AE30" s="71"/>
      <c r="AF30" s="71"/>
      <c r="AG30" s="71"/>
      <c r="AH30" s="72"/>
      <c r="AI30" s="3"/>
    </row>
    <row r="31" spans="1:63" ht="6.75" customHeight="1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</row>
    <row r="32" spans="1:63" x14ac:dyDescent="0.2">
      <c r="A32" s="9" t="s">
        <v>13</v>
      </c>
      <c r="B32" s="3"/>
      <c r="C32" s="3"/>
      <c r="D32" s="61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3"/>
    </row>
    <row r="33" spans="1:34" ht="6.75" customHeight="1" x14ac:dyDescent="0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</row>
    <row r="34" spans="1:34" x14ac:dyDescent="0.2">
      <c r="A34" s="9" t="s">
        <v>14</v>
      </c>
      <c r="D34" s="70"/>
      <c r="E34" s="71"/>
      <c r="F34" s="71"/>
      <c r="G34" s="71"/>
      <c r="H34" s="71"/>
      <c r="I34" s="71"/>
      <c r="J34" s="71"/>
      <c r="K34" s="71"/>
      <c r="L34" s="71"/>
      <c r="M34" s="72"/>
      <c r="N34" s="73" t="s">
        <v>15</v>
      </c>
      <c r="O34" s="73"/>
      <c r="P34" s="73"/>
      <c r="Q34" s="73"/>
      <c r="R34" s="74"/>
      <c r="S34" s="75"/>
      <c r="T34" s="75"/>
      <c r="U34" s="75"/>
      <c r="V34" s="75"/>
      <c r="W34" s="76"/>
      <c r="X34" s="9" t="s">
        <v>16</v>
      </c>
      <c r="Z34" s="70"/>
      <c r="AA34" s="71"/>
      <c r="AB34" s="71"/>
      <c r="AC34" s="71"/>
      <c r="AD34" s="71"/>
      <c r="AE34" s="71"/>
      <c r="AF34" s="71"/>
      <c r="AG34" s="71"/>
      <c r="AH34" s="72"/>
    </row>
    <row r="35" spans="1:34" ht="9" customHeight="1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73"/>
      <c r="O35" s="73"/>
      <c r="P35" s="73"/>
      <c r="Q35" s="7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</row>
    <row r="36" spans="1:34" ht="9" customHeight="1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16"/>
      <c r="O36" s="16"/>
      <c r="P36" s="16"/>
      <c r="Q36" s="16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</row>
    <row r="37" spans="1:34" ht="13.5" customHeight="1" x14ac:dyDescent="0.2">
      <c r="A37" s="9" t="s">
        <v>17</v>
      </c>
      <c r="B37" s="3"/>
      <c r="C37" s="3"/>
      <c r="D37" s="3"/>
      <c r="E37" s="3"/>
      <c r="F37" s="67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9"/>
      <c r="R37" s="3"/>
      <c r="S37" s="9" t="s">
        <v>18</v>
      </c>
      <c r="T37" s="3"/>
      <c r="U37" s="3"/>
      <c r="V37" s="3"/>
      <c r="W37" s="3"/>
      <c r="X37" s="67"/>
      <c r="Y37" s="68"/>
      <c r="Z37" s="68"/>
      <c r="AA37" s="68"/>
      <c r="AB37" s="68"/>
      <c r="AC37" s="68"/>
      <c r="AD37" s="68"/>
      <c r="AE37" s="68"/>
      <c r="AF37" s="68"/>
      <c r="AG37" s="68"/>
      <c r="AH37" s="69"/>
    </row>
    <row r="38" spans="1:34" ht="6.75" customHeight="1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</row>
    <row r="39" spans="1:34" x14ac:dyDescent="0.2">
      <c r="A39" s="9" t="s">
        <v>19</v>
      </c>
      <c r="F39" s="74"/>
      <c r="G39" s="75"/>
      <c r="H39" s="75"/>
      <c r="I39" s="75"/>
      <c r="J39" s="75"/>
      <c r="K39" s="76"/>
      <c r="L39" s="9" t="s">
        <v>20</v>
      </c>
      <c r="N39" s="81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3"/>
    </row>
    <row r="40" spans="1:34" ht="9" customHeight="1" x14ac:dyDescent="0.2">
      <c r="A40" s="9"/>
      <c r="G40" s="3"/>
      <c r="H40" s="17"/>
      <c r="I40" s="3"/>
      <c r="J40" s="17"/>
      <c r="K40" s="3"/>
      <c r="L40" s="3"/>
      <c r="AH40" s="3"/>
    </row>
    <row r="41" spans="1:34" x14ac:dyDescent="0.2">
      <c r="B41" s="9" t="s">
        <v>21</v>
      </c>
      <c r="F41" s="18" t="e">
        <f>VLOOKUP('FichaInscricãoFormandos co-fian'!D23,[1]Dados!B:BP,15,FALSE)</f>
        <v>#N/A</v>
      </c>
      <c r="H41" s="9" t="s">
        <v>22</v>
      </c>
      <c r="L41" s="19"/>
      <c r="N41" s="9" t="s">
        <v>23</v>
      </c>
      <c r="R41" s="18" t="e">
        <f>VLOOKUP('FichaInscricãoFormandos co-fian'!D23,[1]Dados!B:BP,17,FALSE)</f>
        <v>#N/A</v>
      </c>
      <c r="S41" s="3"/>
      <c r="T41" s="9" t="s">
        <v>24</v>
      </c>
      <c r="X41" s="19"/>
      <c r="Z41" s="9" t="s">
        <v>25</v>
      </c>
    </row>
    <row r="42" spans="1:34" ht="15" customHeight="1" x14ac:dyDescent="0.2">
      <c r="B42" s="3"/>
      <c r="C42" s="3"/>
      <c r="F42" s="3"/>
      <c r="X42" s="3"/>
      <c r="Z42" s="70"/>
      <c r="AA42" s="71"/>
      <c r="AB42" s="71"/>
      <c r="AC42" s="71"/>
      <c r="AD42" s="71"/>
      <c r="AE42" s="71"/>
      <c r="AF42" s="71"/>
      <c r="AG42" s="71"/>
      <c r="AH42" s="72"/>
    </row>
    <row r="43" spans="1:34" x14ac:dyDescent="0.2">
      <c r="B43" s="9" t="s">
        <v>26</v>
      </c>
      <c r="F43" s="18" t="e">
        <f>VLOOKUP('FichaInscricãoFormandos co-fian'!D23,[1]Dados!B:BP,19,FALSE)</f>
        <v>#N/A</v>
      </c>
      <c r="H43" s="9" t="s">
        <v>27</v>
      </c>
      <c r="L43" s="18" t="e">
        <f>VLOOKUP('FichaInscricãoFormandos co-fian'!D23,[1]Dados!B:BP,20,FALSE)</f>
        <v>#N/A</v>
      </c>
      <c r="N43" s="9" t="s">
        <v>28</v>
      </c>
      <c r="R43" s="18" t="e">
        <f>VLOOKUP('FichaInscricãoFormandos co-fian'!D23,[1]Dados!B:BP,21,FALSE)</f>
        <v>#N/A</v>
      </c>
      <c r="T43" s="9" t="s">
        <v>29</v>
      </c>
      <c r="X43" s="18"/>
      <c r="Z43" s="9" t="s">
        <v>30</v>
      </c>
    </row>
    <row r="44" spans="1:34" x14ac:dyDescent="0.2">
      <c r="B44" s="9"/>
      <c r="F44" s="3"/>
      <c r="H44" s="9"/>
      <c r="L44" s="3"/>
      <c r="N44" s="9"/>
      <c r="R44" s="3"/>
      <c r="T44" s="9"/>
      <c r="X44" s="3"/>
      <c r="Z44" s="61" t="e">
        <f>VLOOKUP('FichaInscricãoFormandos co-fian'!D23,[1]Dados!B:BP,24,FALSE)</f>
        <v>#N/A</v>
      </c>
      <c r="AA44" s="62"/>
      <c r="AB44" s="62"/>
      <c r="AC44" s="62"/>
      <c r="AD44" s="62"/>
      <c r="AE44" s="62"/>
      <c r="AF44" s="62"/>
      <c r="AG44" s="62"/>
      <c r="AH44" s="63"/>
    </row>
    <row r="45" spans="1:34" ht="5.25" customHeight="1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</row>
    <row r="46" spans="1:34" ht="16.5" customHeight="1" x14ac:dyDescent="0.25">
      <c r="A46" s="64" t="s">
        <v>31</v>
      </c>
      <c r="B46" s="64"/>
      <c r="C46" s="64"/>
      <c r="D46" s="64"/>
      <c r="E46" s="64"/>
      <c r="F46" s="64"/>
      <c r="G46" s="64"/>
      <c r="H46" s="64"/>
      <c r="I46" s="64"/>
      <c r="J46" s="64"/>
      <c r="K46" s="64"/>
      <c r="L46" s="64"/>
      <c r="M46" s="64"/>
      <c r="N46" s="64"/>
      <c r="O46" s="64"/>
      <c r="P46" s="64"/>
      <c r="Q46" s="64"/>
      <c r="R46" s="64"/>
      <c r="S46" s="64"/>
      <c r="T46" s="64"/>
      <c r="U46" s="64"/>
      <c r="V46" s="64"/>
      <c r="W46" s="64"/>
      <c r="X46" s="64"/>
      <c r="Y46" s="64"/>
      <c r="Z46" s="64"/>
      <c r="AA46" s="64"/>
      <c r="AB46" s="64"/>
      <c r="AC46" s="64"/>
      <c r="AD46" s="64"/>
      <c r="AE46" s="64"/>
      <c r="AF46" s="64"/>
      <c r="AG46" s="64"/>
      <c r="AH46" s="64"/>
    </row>
    <row r="47" spans="1:34" ht="9" customHeight="1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</row>
    <row r="48" spans="1:34" x14ac:dyDescent="0.2">
      <c r="B48" s="9" t="s">
        <v>32</v>
      </c>
      <c r="C48" s="3"/>
      <c r="D48" s="3"/>
      <c r="E48" s="3"/>
      <c r="F48" s="3"/>
      <c r="H48" s="18" t="e">
        <f>VLOOKUP('FichaInscricãoFormandos co-fian'!D23,[1]Dados!B:BP,25,FALSE)</f>
        <v>#N/A</v>
      </c>
      <c r="M48" s="9" t="s">
        <v>33</v>
      </c>
      <c r="N48" s="3"/>
      <c r="O48" s="3"/>
      <c r="P48" s="3"/>
      <c r="Q48" s="3"/>
      <c r="S48" s="18" t="e">
        <f>VLOOKUP('FichaInscricãoFormandos co-fian'!D23,[1]Dados!B:BP,29,FALSE)</f>
        <v>#N/A</v>
      </c>
      <c r="U48" s="20" t="s">
        <v>34</v>
      </c>
      <c r="W48" s="3"/>
      <c r="X48" s="66"/>
      <c r="Y48" s="66"/>
      <c r="Z48" s="66"/>
      <c r="AA48" s="66"/>
      <c r="AB48" s="66"/>
      <c r="AC48" s="66"/>
      <c r="AD48" s="66"/>
      <c r="AE48" s="66"/>
      <c r="AF48" s="66"/>
      <c r="AG48" s="66"/>
    </row>
    <row r="49" spans="1:53" ht="6" customHeight="1" x14ac:dyDescent="0.2">
      <c r="B49" s="3"/>
      <c r="C49" s="3"/>
      <c r="D49" s="3"/>
      <c r="E49" s="3"/>
      <c r="F49" s="3"/>
      <c r="H49" s="21"/>
      <c r="I49" s="3"/>
      <c r="J49" s="3"/>
      <c r="K49" s="3"/>
      <c r="M49" s="3"/>
      <c r="N49" s="3"/>
      <c r="O49" s="3"/>
      <c r="P49" s="3"/>
      <c r="Q49" s="3"/>
      <c r="S49" s="21"/>
      <c r="T49" s="3"/>
      <c r="U49" s="9"/>
      <c r="V49" s="3"/>
      <c r="W49" s="3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3"/>
    </row>
    <row r="50" spans="1:53" x14ac:dyDescent="0.2">
      <c r="B50" s="9" t="s">
        <v>35</v>
      </c>
      <c r="C50" s="3"/>
      <c r="D50" s="3"/>
      <c r="E50" s="3"/>
      <c r="F50" s="3"/>
      <c r="H50" s="19"/>
      <c r="M50" s="9" t="s">
        <v>36</v>
      </c>
      <c r="S50" s="18" t="e">
        <f>VLOOKUP('FichaInscricãoFormandos co-fian'!D23,[1]Dados!B:BP,31,FALSE)</f>
        <v>#N/A</v>
      </c>
      <c r="U50" s="20" t="s">
        <v>34</v>
      </c>
      <c r="W50" s="3"/>
      <c r="X50" s="77" t="e">
        <f>VLOOKUP('FichaInscricãoFormandos co-fian'!D23,[1]Dados!B:BP,32,FALSE)</f>
        <v>#N/A</v>
      </c>
      <c r="Y50" s="77"/>
      <c r="Z50" s="77"/>
      <c r="AA50" s="77"/>
      <c r="AB50" s="77"/>
      <c r="AC50" s="77"/>
      <c r="AD50" s="77"/>
      <c r="AE50" s="77"/>
      <c r="AF50" s="77"/>
      <c r="AG50" s="77"/>
      <c r="AJ50" s="3"/>
    </row>
    <row r="51" spans="1:53" ht="5.25" customHeight="1" x14ac:dyDescent="0.2">
      <c r="H51" s="23"/>
      <c r="S51" s="23"/>
      <c r="X51" s="24"/>
      <c r="Y51" s="24"/>
      <c r="Z51" s="24"/>
      <c r="AA51" s="24"/>
      <c r="AB51" s="24"/>
      <c r="AC51" s="24"/>
      <c r="AD51" s="24"/>
      <c r="AE51" s="24"/>
      <c r="AF51" s="22"/>
      <c r="AG51" s="22"/>
      <c r="AH51" s="3"/>
      <c r="AI51" s="3"/>
      <c r="AJ51" s="3"/>
      <c r="AK51" s="3"/>
    </row>
    <row r="52" spans="1:53" x14ac:dyDescent="0.2">
      <c r="B52" s="9" t="s">
        <v>37</v>
      </c>
      <c r="C52" s="3"/>
      <c r="D52" s="3"/>
      <c r="E52" s="3"/>
      <c r="F52" s="3"/>
      <c r="H52" s="25" t="e">
        <f>VLOOKUP('FichaInscricãoFormandos co-fian'!D23,[1]Dados!B:BP,27,FALSE)</f>
        <v>#N/A</v>
      </c>
      <c r="M52" s="9" t="s">
        <v>38</v>
      </c>
      <c r="S52" s="18" t="e">
        <f>VLOOKUP('FichaInscricãoFormandos co-fian'!D23,[1]Dados!B:BP,31,FALSE)</f>
        <v>#N/A</v>
      </c>
      <c r="T52" s="20"/>
      <c r="U52" s="20" t="s">
        <v>39</v>
      </c>
      <c r="X52" s="66"/>
      <c r="Y52" s="66"/>
      <c r="Z52" s="66"/>
      <c r="AA52" s="66"/>
      <c r="AB52" s="66"/>
      <c r="AC52" s="66"/>
      <c r="AD52" s="66"/>
      <c r="AE52" s="66"/>
      <c r="AF52" s="66"/>
      <c r="AG52" s="66"/>
      <c r="AM52" s="3"/>
      <c r="AN52" s="3"/>
      <c r="AO52" s="3"/>
      <c r="AP52" s="3"/>
      <c r="AQ52" s="3"/>
      <c r="AR52" s="3"/>
      <c r="AS52" s="3"/>
      <c r="AT52" s="3"/>
      <c r="AU52" s="3"/>
    </row>
    <row r="53" spans="1:53" ht="4.5" customHeight="1" x14ac:dyDescent="0.2">
      <c r="H53" s="24"/>
      <c r="J53" s="3"/>
      <c r="K53" s="3"/>
      <c r="L53" s="3"/>
      <c r="M53" s="3"/>
      <c r="N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C53" s="3"/>
      <c r="AD53" s="3"/>
      <c r="AE53" s="3"/>
      <c r="AF53" s="3"/>
      <c r="AG53" s="3"/>
      <c r="AH53" s="3"/>
      <c r="AI53" s="3"/>
      <c r="AJ53" s="3"/>
    </row>
    <row r="54" spans="1:53" x14ac:dyDescent="0.2">
      <c r="B54" s="9" t="s">
        <v>40</v>
      </c>
      <c r="C54" s="3"/>
      <c r="D54" s="3"/>
      <c r="E54" s="3"/>
      <c r="F54" s="3"/>
      <c r="H54" s="18" t="e">
        <f>VLOOKUP('FichaInscricãoFormandos co-fian'!D23,[1]Dados!B:BP,28,FALSE)</f>
        <v>#N/A</v>
      </c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</row>
    <row r="55" spans="1:53" ht="15" customHeight="1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</row>
    <row r="56" spans="1:53" ht="16.5" customHeight="1" x14ac:dyDescent="0.25">
      <c r="A56" s="64" t="s">
        <v>41</v>
      </c>
      <c r="B56" s="64"/>
      <c r="C56" s="64"/>
      <c r="D56" s="64"/>
      <c r="E56" s="64"/>
      <c r="F56" s="64"/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/>
      <c r="T56" s="64"/>
      <c r="U56" s="64"/>
      <c r="V56" s="64"/>
      <c r="W56" s="64"/>
      <c r="X56" s="64"/>
      <c r="Y56" s="64"/>
      <c r="Z56" s="64"/>
      <c r="AA56" s="64"/>
      <c r="AB56" s="64"/>
      <c r="AC56" s="64"/>
      <c r="AD56" s="64"/>
      <c r="AE56" s="64"/>
      <c r="AF56" s="64"/>
      <c r="AG56" s="64"/>
      <c r="AH56" s="64"/>
    </row>
    <row r="57" spans="1:53" ht="10.5" customHeight="1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</row>
    <row r="58" spans="1:53" x14ac:dyDescent="0.2">
      <c r="A58" s="9" t="s">
        <v>42</v>
      </c>
      <c r="C58" s="3"/>
      <c r="D58" s="3"/>
      <c r="E58" s="3"/>
      <c r="G58" s="18" t="e">
        <f>VLOOKUP('FichaInscricãoFormandos co-fian'!D23,[1]Dados!B:BP,35,FALSE)</f>
        <v>#N/A</v>
      </c>
      <c r="H58" s="9"/>
      <c r="I58" s="9" t="s">
        <v>43</v>
      </c>
      <c r="J58" s="3"/>
      <c r="K58" s="3"/>
      <c r="L58" s="3"/>
      <c r="M58" s="3"/>
      <c r="N58" s="3"/>
      <c r="O58" s="3"/>
      <c r="P58" s="3"/>
      <c r="Q58" s="77" t="e">
        <f>VLOOKUP('FichaInscricãoFormandos co-fian'!D23,[1]Dados!B:BP,36,FALSE)</f>
        <v>#N/A</v>
      </c>
      <c r="R58" s="77"/>
      <c r="S58" s="77"/>
      <c r="T58" s="77"/>
      <c r="U58" s="77"/>
      <c r="V58" s="77"/>
      <c r="W58" s="77"/>
      <c r="X58" s="77"/>
      <c r="Z58" s="9" t="s">
        <v>44</v>
      </c>
      <c r="AA58" s="3"/>
      <c r="AB58" s="3"/>
      <c r="AC58" s="78" t="e">
        <f>VLOOKUP('FichaInscricãoFormandos co-fian'!D23,[1]Dados!B:BP,37,FALSE)</f>
        <v>#N/A</v>
      </c>
      <c r="AD58" s="79"/>
      <c r="AE58" s="79"/>
      <c r="AF58" s="79"/>
      <c r="AG58" s="79"/>
      <c r="AH58" s="80"/>
      <c r="AI58" s="3"/>
    </row>
    <row r="59" spans="1:53" ht="12.75" customHeight="1" x14ac:dyDescent="0.2">
      <c r="A59" s="3"/>
      <c r="B59" s="3"/>
      <c r="C59" s="3"/>
      <c r="D59" s="3"/>
      <c r="E59" s="3"/>
      <c r="F59" s="3"/>
      <c r="G59" s="2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26"/>
      <c r="AG59" s="3"/>
      <c r="AH59" s="3"/>
      <c r="AI59" s="3"/>
    </row>
    <row r="60" spans="1:53" ht="13.5" customHeight="1" x14ac:dyDescent="0.2">
      <c r="A60" s="9" t="s">
        <v>45</v>
      </c>
      <c r="G60" s="18" t="e">
        <f>VLOOKUP('FichaInscricãoFormandos co-fian'!D23,[1]Dados!B:BP,38,FALSE)</f>
        <v>#N/A</v>
      </c>
      <c r="I60" s="9" t="s">
        <v>43</v>
      </c>
      <c r="J60" s="3"/>
      <c r="K60" s="3"/>
      <c r="L60" s="3"/>
      <c r="M60" s="3"/>
      <c r="N60" s="3"/>
      <c r="O60" s="3"/>
      <c r="P60" s="3"/>
      <c r="Q60" s="77" t="e">
        <f>VLOOKUP('FichaInscricãoFormandos co-fian'!D23,[1]Dados!B:BP,39,FALSE)</f>
        <v>#N/A</v>
      </c>
      <c r="R60" s="77"/>
      <c r="S60" s="77"/>
      <c r="T60" s="77"/>
      <c r="U60" s="77"/>
      <c r="V60" s="77"/>
      <c r="W60" s="77"/>
      <c r="X60" s="77"/>
      <c r="Z60" s="9" t="s">
        <v>44</v>
      </c>
      <c r="AA60" s="3"/>
      <c r="AB60" s="3"/>
      <c r="AC60" s="78" t="e">
        <f>VLOOKUP('FichaInscricãoFormandos co-fian'!D23,[1]Dados!B:BP,40,FALSE)</f>
        <v>#N/A</v>
      </c>
      <c r="AD60" s="79"/>
      <c r="AE60" s="79"/>
      <c r="AF60" s="79"/>
      <c r="AG60" s="79"/>
      <c r="AH60" s="80"/>
      <c r="AI60" s="3"/>
    </row>
    <row r="61" spans="1:53" ht="9" customHeight="1" x14ac:dyDescent="0.2">
      <c r="A61" s="9"/>
      <c r="B61" s="3"/>
      <c r="C61" s="3"/>
      <c r="D61" s="3"/>
      <c r="E61" s="3"/>
      <c r="G61" s="22"/>
      <c r="H61" s="3"/>
      <c r="I61" s="3"/>
      <c r="J61" s="3"/>
      <c r="M61" s="3"/>
      <c r="P61" s="9"/>
      <c r="Q61" s="3"/>
      <c r="R61" s="3"/>
      <c r="T61" s="3"/>
      <c r="U61" s="3"/>
      <c r="Y61" s="9"/>
      <c r="AH61" s="3"/>
    </row>
    <row r="62" spans="1:53" ht="13.5" customHeight="1" x14ac:dyDescent="0.2">
      <c r="A62" s="9" t="s">
        <v>46</v>
      </c>
      <c r="B62" s="3"/>
      <c r="C62" s="3"/>
      <c r="D62" s="3"/>
      <c r="E62" s="3"/>
      <c r="G62" s="27"/>
      <c r="K62" s="9" t="s">
        <v>47</v>
      </c>
      <c r="T62" s="9" t="s">
        <v>48</v>
      </c>
      <c r="V62" s="3"/>
      <c r="W62" s="3"/>
      <c r="Y62" s="3"/>
      <c r="AE62" s="18" t="e">
        <f>VLOOKUP('FichaInscricãoFormandos co-fian'!D23,[1]Dados!B:BP,42,FALSE)</f>
        <v>#N/A</v>
      </c>
      <c r="AF62" s="9"/>
    </row>
    <row r="63" spans="1:53" ht="13.5" customHeight="1" x14ac:dyDescent="0.2">
      <c r="A63" s="9"/>
      <c r="B63" s="9"/>
      <c r="D63" s="3"/>
      <c r="E63" s="3"/>
      <c r="G63" s="3"/>
      <c r="T63" s="9" t="s">
        <v>49</v>
      </c>
      <c r="Y63" s="3"/>
      <c r="AB63" s="9"/>
      <c r="AC63" s="9"/>
      <c r="AE63" s="27"/>
      <c r="AH63" s="3"/>
    </row>
    <row r="64" spans="1:53" ht="13.5" customHeight="1" x14ac:dyDescent="0.2">
      <c r="A64" s="9"/>
      <c r="B64" s="9"/>
      <c r="D64" s="3"/>
      <c r="E64" s="3"/>
      <c r="G64" s="3"/>
      <c r="I64" s="9"/>
      <c r="T64" s="9" t="s">
        <v>50</v>
      </c>
      <c r="Y64" s="3"/>
      <c r="AB64" s="9"/>
      <c r="AC64" s="9"/>
      <c r="AE64" s="18" t="e">
        <f>VLOOKUP('FichaInscricãoFormandos co-fian'!D23,[1]Dados!B:BP,44,FALSE)</f>
        <v>#N/A</v>
      </c>
      <c r="AH64" s="3"/>
    </row>
    <row r="65" spans="1:42" ht="18.75" customHeight="1" x14ac:dyDescent="0.2">
      <c r="A65" s="9"/>
      <c r="B65" s="3"/>
      <c r="C65" s="3"/>
      <c r="D65" s="3"/>
      <c r="E65" s="3"/>
      <c r="H65" s="3"/>
      <c r="I65" s="3"/>
      <c r="J65" s="3"/>
      <c r="L65" s="3"/>
      <c r="M65" s="3"/>
      <c r="P65" s="9"/>
      <c r="Q65" s="3"/>
      <c r="R65" s="3"/>
      <c r="T65" s="3"/>
      <c r="U65" s="3"/>
      <c r="Y65" s="9"/>
      <c r="AH65" s="3"/>
    </row>
    <row r="66" spans="1:42" ht="16.5" customHeight="1" x14ac:dyDescent="0.25">
      <c r="A66" s="64" t="s">
        <v>51</v>
      </c>
      <c r="B66" s="64"/>
      <c r="C66" s="64"/>
      <c r="D66" s="64"/>
      <c r="E66" s="64"/>
      <c r="F66" s="64"/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  <c r="T66" s="64"/>
      <c r="U66" s="64"/>
      <c r="V66" s="64"/>
      <c r="W66" s="64"/>
      <c r="X66" s="64"/>
      <c r="Y66" s="64"/>
      <c r="Z66" s="64"/>
      <c r="AA66" s="64"/>
      <c r="AB66" s="64"/>
      <c r="AC66" s="64"/>
      <c r="AD66" s="64"/>
      <c r="AE66" s="64"/>
      <c r="AF66" s="64"/>
      <c r="AG66" s="64"/>
      <c r="AH66" s="64"/>
    </row>
    <row r="67" spans="1:42" ht="9" customHeight="1" x14ac:dyDescent="0.2">
      <c r="A67" s="9"/>
      <c r="B67" s="3"/>
      <c r="C67" s="3"/>
      <c r="D67" s="3"/>
      <c r="E67" s="3"/>
      <c r="H67" s="3"/>
      <c r="I67" s="3"/>
      <c r="J67" s="3"/>
      <c r="L67" s="3"/>
      <c r="M67" s="3"/>
      <c r="P67" s="9"/>
      <c r="Q67" s="3"/>
      <c r="R67" s="3"/>
      <c r="T67" s="3"/>
      <c r="U67" s="3"/>
      <c r="Y67" s="9"/>
      <c r="AH67" s="3"/>
    </row>
    <row r="68" spans="1:42" ht="13.5" customHeight="1" x14ac:dyDescent="0.2">
      <c r="A68" s="9" t="s">
        <v>52</v>
      </c>
      <c r="B68" s="3"/>
      <c r="C68" s="3"/>
      <c r="D68" s="3"/>
      <c r="E68" s="3"/>
      <c r="H68" s="3"/>
      <c r="I68" s="3"/>
      <c r="J68" s="3"/>
      <c r="L68" s="3"/>
      <c r="M68" s="3"/>
      <c r="P68" s="9"/>
      <c r="Q68" s="3"/>
      <c r="R68" s="3"/>
      <c r="T68" s="3"/>
      <c r="U68" s="9" t="s">
        <v>53</v>
      </c>
      <c r="W68" s="28"/>
      <c r="Y68" s="3"/>
      <c r="Z68" s="9"/>
      <c r="AA68" s="9"/>
      <c r="AB68" s="9" t="s">
        <v>54</v>
      </c>
      <c r="AC68" s="3"/>
      <c r="AD68" s="28"/>
      <c r="AH68" s="3"/>
    </row>
    <row r="69" spans="1:42" ht="8.25" customHeight="1" x14ac:dyDescent="0.2">
      <c r="A69" s="9"/>
      <c r="B69" s="3"/>
      <c r="C69" s="3"/>
      <c r="D69" s="3"/>
      <c r="E69" s="3"/>
      <c r="H69" s="3"/>
      <c r="I69" s="3"/>
      <c r="J69" s="3"/>
      <c r="L69" s="3"/>
      <c r="M69" s="3"/>
      <c r="P69" s="9"/>
      <c r="Q69" s="3"/>
      <c r="R69" s="3"/>
      <c r="T69" s="3"/>
      <c r="U69" s="3"/>
      <c r="Y69" s="9"/>
      <c r="AH69" s="3"/>
    </row>
    <row r="70" spans="1:42" ht="10.5" customHeight="1" x14ac:dyDescent="0.2">
      <c r="A70" s="9" t="s">
        <v>55</v>
      </c>
      <c r="B70" s="3"/>
      <c r="C70" s="3"/>
      <c r="D70" s="3"/>
      <c r="E70" s="3"/>
      <c r="F70" s="3"/>
      <c r="G70" s="3"/>
      <c r="H70" s="3"/>
      <c r="I70" s="3"/>
      <c r="J70" s="3"/>
      <c r="K70" s="3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  <c r="AC70" s="85"/>
      <c r="AD70" s="85"/>
      <c r="AE70" s="85"/>
      <c r="AF70" s="85"/>
      <c r="AG70" s="85"/>
      <c r="AH70" s="85"/>
    </row>
    <row r="71" spans="1:42" ht="7.5" customHeight="1" x14ac:dyDescent="0.2">
      <c r="A71" s="9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P71"/>
    </row>
    <row r="72" spans="1:42" ht="10.5" customHeight="1" x14ac:dyDescent="0.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</row>
    <row r="73" spans="1:42" ht="15.75" x14ac:dyDescent="0.25">
      <c r="A73" s="64" t="s">
        <v>56</v>
      </c>
      <c r="B73" s="64"/>
      <c r="C73" s="64"/>
      <c r="D73" s="64"/>
      <c r="E73" s="64"/>
      <c r="F73" s="64"/>
      <c r="G73" s="64"/>
      <c r="H73" s="64"/>
      <c r="I73" s="64"/>
      <c r="J73" s="64"/>
      <c r="K73" s="64"/>
      <c r="L73" s="64"/>
      <c r="M73" s="64"/>
      <c r="N73" s="64"/>
      <c r="O73" s="64"/>
      <c r="P73" s="64"/>
      <c r="Q73" s="64"/>
      <c r="R73" s="64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</row>
    <row r="74" spans="1:42" ht="5.25" customHeight="1" x14ac:dyDescent="0.2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</row>
    <row r="75" spans="1:42" x14ac:dyDescent="0.2">
      <c r="A75" s="9" t="s">
        <v>57</v>
      </c>
      <c r="B75" s="3"/>
      <c r="C75" s="3"/>
      <c r="D75" s="66"/>
      <c r="E75" s="66"/>
      <c r="F75" s="66"/>
      <c r="G75" s="66"/>
      <c r="H75" s="66"/>
      <c r="I75" s="66"/>
      <c r="J75" s="66"/>
      <c r="K75" s="66"/>
      <c r="L75" s="66"/>
      <c r="M75" s="66"/>
      <c r="N75" s="66"/>
      <c r="O75" s="3"/>
      <c r="P75" s="9" t="s">
        <v>58</v>
      </c>
      <c r="Q75" s="3"/>
      <c r="R75" s="3"/>
      <c r="S75" s="3"/>
      <c r="T75" s="3"/>
      <c r="U75" s="3"/>
      <c r="V75" s="3"/>
      <c r="W75" s="3"/>
      <c r="X75" s="77" t="e">
        <f>VLOOKUP('FichaInscricãoFormandos co-fian'!D23,[1]Dados!B:BP,49,FALSE)</f>
        <v>#N/A</v>
      </c>
      <c r="Y75" s="77"/>
      <c r="Z75" s="77"/>
      <c r="AA75" s="77"/>
      <c r="AB75" s="77"/>
      <c r="AC75" s="77"/>
      <c r="AD75" s="77"/>
      <c r="AE75" s="77"/>
      <c r="AF75" s="77"/>
      <c r="AG75" s="77"/>
      <c r="AH75" s="77"/>
    </row>
    <row r="76" spans="1:42" ht="5.25" customHeight="1" x14ac:dyDescent="0.2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3"/>
    </row>
    <row r="77" spans="1:42" ht="18.75" customHeight="1" x14ac:dyDescent="0.2">
      <c r="A77" s="9" t="s">
        <v>59</v>
      </c>
      <c r="B77" s="3"/>
      <c r="C77" s="3"/>
      <c r="D77" s="3"/>
      <c r="E77" s="3"/>
      <c r="F77" s="3"/>
      <c r="G77" s="66"/>
      <c r="H77" s="66"/>
      <c r="I77" s="66"/>
      <c r="J77" s="66"/>
      <c r="K77" s="66"/>
      <c r="L77" s="66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/>
      <c r="Z77" s="66"/>
      <c r="AA77" s="66"/>
      <c r="AB77" s="66"/>
      <c r="AC77" s="66"/>
      <c r="AD77" s="66"/>
      <c r="AE77" s="66"/>
      <c r="AF77" s="66"/>
      <c r="AG77" s="66"/>
      <c r="AH77" s="66"/>
    </row>
    <row r="78" spans="1:42" ht="7.5" customHeight="1" x14ac:dyDescent="0.2"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3"/>
    </row>
    <row r="79" spans="1:42" ht="18.75" customHeight="1" x14ac:dyDescent="0.2">
      <c r="A79" s="9" t="s">
        <v>60</v>
      </c>
      <c r="B79" s="3"/>
      <c r="C79" s="3"/>
      <c r="D79" s="66"/>
      <c r="E79" s="66"/>
      <c r="F79" s="66"/>
      <c r="G79" s="66"/>
      <c r="H79" s="66"/>
      <c r="I79" s="66"/>
      <c r="J79" s="66"/>
      <c r="K79" s="66"/>
      <c r="L79" s="66"/>
      <c r="M79" s="66"/>
      <c r="N79" s="66"/>
      <c r="O79" s="66"/>
      <c r="P79" s="66"/>
      <c r="Q79" s="66"/>
      <c r="R79" s="66"/>
      <c r="S79" s="66"/>
      <c r="T79" s="29"/>
      <c r="U79" s="9" t="s">
        <v>61</v>
      </c>
      <c r="V79" s="29"/>
      <c r="W79" s="29"/>
      <c r="X79" s="29"/>
      <c r="Y79" s="66"/>
      <c r="Z79" s="66"/>
      <c r="AA79" s="66"/>
      <c r="AB79" s="66"/>
      <c r="AC79" s="66"/>
      <c r="AD79" s="66"/>
      <c r="AE79" s="66"/>
      <c r="AF79" s="66"/>
      <c r="AG79" s="66"/>
      <c r="AH79" s="66"/>
    </row>
    <row r="80" spans="1:42" ht="12" customHeight="1" x14ac:dyDescent="0.2">
      <c r="A80" s="9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22"/>
      <c r="R80" s="3"/>
      <c r="S80" s="3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3"/>
    </row>
    <row r="81" spans="1:38" ht="14.25" customHeight="1" x14ac:dyDescent="0.2">
      <c r="A81" s="9" t="s">
        <v>62</v>
      </c>
      <c r="B81" s="3"/>
      <c r="C81" s="3"/>
      <c r="D81" s="3"/>
      <c r="E81" s="3"/>
      <c r="G81" s="18" t="e">
        <f>VLOOKUP('FichaInscricãoFormandos co-fian'!D23,[1]Dados!B:BP,53,FALSE)</f>
        <v>#N/A</v>
      </c>
      <c r="H81" s="9" t="s">
        <v>63</v>
      </c>
      <c r="J81" s="3"/>
      <c r="K81" s="3"/>
      <c r="L81" s="3"/>
      <c r="M81" s="3"/>
      <c r="P81" s="18" t="e">
        <f>VLOOKUP('FichaInscricãoFormandos co-fian'!D23,[1]Dados!B:BP,54,FALSE)</f>
        <v>#N/A</v>
      </c>
      <c r="Q81" s="9" t="s">
        <v>64</v>
      </c>
      <c r="S81" s="3"/>
      <c r="X81" s="9"/>
      <c r="Z81" s="18" t="e">
        <f>VLOOKUP('FichaInscricãoFormandos co-fian'!D23,[1]Dados!B:BP,55,FALSE)</f>
        <v>#N/A</v>
      </c>
      <c r="AA81" s="9" t="s">
        <v>65</v>
      </c>
      <c r="AB81" s="29"/>
      <c r="AC81" s="29"/>
      <c r="AD81" s="29"/>
      <c r="AE81" s="29"/>
      <c r="AF81" s="29"/>
      <c r="AG81" s="29"/>
      <c r="AH81" s="3"/>
    </row>
    <row r="82" spans="1:38" ht="14.25" customHeight="1" x14ac:dyDescent="0.2">
      <c r="A82" s="9"/>
      <c r="B82" s="3"/>
      <c r="C82" s="3"/>
      <c r="D82" s="3"/>
      <c r="E82" s="3"/>
      <c r="F82" s="3"/>
      <c r="G82" s="9"/>
      <c r="I82" s="3"/>
      <c r="J82" s="3"/>
      <c r="K82" s="3"/>
      <c r="L82" s="3"/>
      <c r="M82" s="3"/>
      <c r="N82" s="9"/>
      <c r="O82" s="3"/>
      <c r="P82" s="3"/>
      <c r="Q82" s="3"/>
      <c r="R82" s="9"/>
      <c r="S82" s="3"/>
      <c r="T82" s="29"/>
      <c r="U82" s="29"/>
      <c r="V82" s="29"/>
      <c r="W82" s="29"/>
      <c r="X82" s="29"/>
      <c r="Y82" s="29"/>
      <c r="Z82" s="29"/>
      <c r="AA82" s="3"/>
      <c r="AB82" s="29"/>
      <c r="AC82" s="29"/>
      <c r="AE82" s="29"/>
      <c r="AF82" s="29"/>
      <c r="AG82" s="29"/>
      <c r="AH82" s="3"/>
    </row>
    <row r="83" spans="1:38" x14ac:dyDescent="0.2">
      <c r="A83" s="9" t="s">
        <v>66</v>
      </c>
      <c r="B83" s="3"/>
      <c r="C83" s="61" t="e">
        <f>VLOOKUP('FichaInscricãoFormandos co-fian'!D23,[1]Dados!B:BP,56,FALSE)</f>
        <v>#N/A</v>
      </c>
      <c r="D83" s="62"/>
      <c r="E83" s="62"/>
      <c r="F83" s="62"/>
      <c r="G83" s="63"/>
      <c r="H83" s="3"/>
      <c r="J83" s="9" t="s">
        <v>67</v>
      </c>
      <c r="K83" s="3"/>
      <c r="L83" s="3"/>
      <c r="M83" s="3"/>
      <c r="N83" s="3"/>
      <c r="O83" s="3"/>
      <c r="P83" s="3"/>
      <c r="R83" s="9" t="s">
        <v>68</v>
      </c>
      <c r="S83" s="3"/>
      <c r="T83" s="3"/>
      <c r="W83" s="18" t="e">
        <f>VLOOKUP('FichaInscricãoFormandos co-fian'!D23,[1]Dados!B:BP,57,FALSE)</f>
        <v>#N/A</v>
      </c>
      <c r="Y83" s="3"/>
      <c r="Z83" s="9" t="s">
        <v>69</v>
      </c>
      <c r="AA83" s="3"/>
      <c r="AC83" s="3"/>
      <c r="AD83" s="30"/>
      <c r="AE83" s="3"/>
      <c r="AF83" s="3"/>
      <c r="AG83" s="3"/>
      <c r="AH83" s="3"/>
    </row>
    <row r="84" spans="1:38" ht="5.25" customHeight="1" x14ac:dyDescent="0.2">
      <c r="A84" s="3"/>
      <c r="B84" s="3"/>
      <c r="C84" s="3"/>
      <c r="D84" s="3"/>
      <c r="E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V84" s="3"/>
      <c r="W84" s="3"/>
      <c r="Y84" s="3"/>
      <c r="Z84" s="3"/>
      <c r="AA84" s="3"/>
      <c r="AC84" s="3"/>
      <c r="AD84" s="3"/>
      <c r="AE84" s="3"/>
      <c r="AF84" s="3"/>
      <c r="AG84" s="3"/>
      <c r="AH84" s="3"/>
    </row>
    <row r="85" spans="1:38" x14ac:dyDescent="0.2">
      <c r="H85" s="3"/>
      <c r="I85" s="3"/>
      <c r="J85" s="3"/>
      <c r="K85" s="3"/>
      <c r="L85" s="3"/>
      <c r="M85" s="3"/>
      <c r="N85" s="3"/>
      <c r="O85" s="3"/>
      <c r="P85" s="3"/>
      <c r="Q85" s="3"/>
      <c r="R85" s="9" t="s">
        <v>70</v>
      </c>
      <c r="S85" s="3"/>
      <c r="T85" s="3"/>
      <c r="W85" s="31" t="e">
        <f>VLOOKUP('FichaInscricãoFormandos co-fian'!D23,[1]Dados!B:BP,59,FALSE)</f>
        <v>#N/A</v>
      </c>
      <c r="Y85" s="3"/>
      <c r="Z85" s="9" t="s">
        <v>71</v>
      </c>
      <c r="AA85" s="3"/>
      <c r="AC85" s="3"/>
      <c r="AD85" s="31" t="e">
        <f>VLOOKUP('FichaInscricãoFormandos co-fian'!D23,[1]Dados!B:BP,60,FALSE)</f>
        <v>#N/A</v>
      </c>
      <c r="AE85" s="3"/>
      <c r="AF85" s="3"/>
      <c r="AG85" s="3"/>
      <c r="AH85" s="3"/>
    </row>
    <row r="86" spans="1:38" ht="2.25" customHeight="1" x14ac:dyDescent="0.2">
      <c r="A86" s="3"/>
      <c r="B86" s="3"/>
      <c r="C86" s="3"/>
      <c r="D86" s="3"/>
      <c r="E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</row>
    <row r="87" spans="1:38" ht="6" customHeight="1" x14ac:dyDescent="0.2">
      <c r="A87" s="9"/>
      <c r="B87" s="3"/>
      <c r="C87" s="3"/>
      <c r="D87" s="3"/>
      <c r="E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9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</row>
    <row r="88" spans="1:38" ht="15" x14ac:dyDescent="0.2">
      <c r="A88" s="86" t="s">
        <v>72</v>
      </c>
      <c r="B88" s="86"/>
      <c r="C88" s="86"/>
      <c r="D88" s="86"/>
      <c r="E88" s="86"/>
      <c r="F88" s="86"/>
      <c r="G88" s="86"/>
      <c r="H88" s="86"/>
      <c r="I88" s="86"/>
      <c r="J88" s="86"/>
      <c r="K88" s="86"/>
      <c r="L88" s="86"/>
      <c r="M88" s="86"/>
      <c r="N88" s="86"/>
      <c r="O88" s="86"/>
      <c r="P88" s="86"/>
      <c r="Q88" s="86"/>
      <c r="R88" s="86"/>
      <c r="S88" s="86"/>
      <c r="T88" s="86"/>
      <c r="U88" s="86"/>
      <c r="V88" s="86"/>
      <c r="W88" s="86"/>
      <c r="X88" s="86"/>
      <c r="Y88" s="86"/>
      <c r="Z88" s="86"/>
      <c r="AA88" s="86"/>
      <c r="AB88" s="86"/>
      <c r="AC88" s="86"/>
      <c r="AD88" s="86"/>
      <c r="AE88" s="86"/>
      <c r="AF88" s="86"/>
      <c r="AG88" s="86"/>
      <c r="AH88" s="86"/>
    </row>
    <row r="89" spans="1:38" ht="14.25" customHeight="1" x14ac:dyDescent="0.2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22"/>
      <c r="O89" s="32"/>
      <c r="P89" s="32"/>
      <c r="Q89" s="32"/>
      <c r="R89" s="32"/>
      <c r="S89" s="32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33"/>
      <c r="AG89" s="33"/>
      <c r="AH89" s="33"/>
      <c r="AI89" s="34"/>
    </row>
    <row r="90" spans="1:38" x14ac:dyDescent="0.2">
      <c r="A90" s="35" t="s">
        <v>73</v>
      </c>
      <c r="C90" s="32"/>
      <c r="D90" s="32"/>
      <c r="E90" s="32"/>
      <c r="F90" s="32"/>
      <c r="G90" s="32"/>
      <c r="H90" s="32"/>
      <c r="I90" s="32"/>
      <c r="J90" s="36" t="s">
        <v>74</v>
      </c>
      <c r="L90" s="35" t="s">
        <v>75</v>
      </c>
      <c r="M90" s="32"/>
      <c r="N90" s="3"/>
      <c r="O90" s="32"/>
      <c r="P90" s="32"/>
      <c r="Q90" s="32"/>
      <c r="R90" s="32"/>
      <c r="S90" s="36" t="s">
        <v>74</v>
      </c>
      <c r="T90" s="32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H90" s="37"/>
      <c r="AI90" s="34"/>
    </row>
    <row r="91" spans="1:38" x14ac:dyDescent="0.2">
      <c r="A91" s="35" t="s">
        <v>76</v>
      </c>
      <c r="B91" s="32"/>
      <c r="C91" s="32"/>
      <c r="D91" s="32"/>
      <c r="E91" s="32"/>
      <c r="F91" s="32"/>
      <c r="G91" s="32"/>
      <c r="H91" s="32"/>
      <c r="I91" s="32"/>
      <c r="J91" s="36" t="s">
        <v>74</v>
      </c>
      <c r="L91" s="35" t="s">
        <v>77</v>
      </c>
      <c r="M91" s="32"/>
      <c r="N91" s="3"/>
      <c r="O91" s="32"/>
      <c r="P91" s="32"/>
      <c r="Q91" s="32"/>
      <c r="R91" s="32"/>
      <c r="S91" s="36" t="s">
        <v>74</v>
      </c>
      <c r="T91" s="32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7"/>
      <c r="AI91" s="34"/>
    </row>
    <row r="92" spans="1:38" x14ac:dyDescent="0.2">
      <c r="A92" s="35" t="s">
        <v>78</v>
      </c>
      <c r="B92" s="3"/>
      <c r="C92" s="3"/>
      <c r="D92" s="3"/>
      <c r="E92" s="3"/>
      <c r="F92" s="3"/>
      <c r="G92" s="3"/>
      <c r="H92" s="3"/>
      <c r="I92" s="3"/>
      <c r="J92" s="36" t="s">
        <v>74</v>
      </c>
      <c r="L92" s="35" t="s">
        <v>79</v>
      </c>
      <c r="M92" s="3"/>
      <c r="N92" s="3"/>
      <c r="O92" s="3"/>
      <c r="P92" s="3"/>
      <c r="Q92" s="3"/>
      <c r="R92" s="3"/>
      <c r="S92" s="36" t="s">
        <v>74</v>
      </c>
      <c r="T92" s="3"/>
      <c r="U92" s="34"/>
      <c r="V92" s="34"/>
      <c r="W92" s="34"/>
      <c r="X92" s="34"/>
      <c r="Y92" s="34"/>
      <c r="Z92" s="34"/>
      <c r="AA92" s="34"/>
      <c r="AB92" s="34"/>
      <c r="AC92" s="37"/>
      <c r="AD92" s="43"/>
      <c r="AE92" s="34"/>
      <c r="AF92" s="34"/>
      <c r="AG92" s="34"/>
      <c r="AH92" s="37"/>
      <c r="AI92" s="34"/>
    </row>
    <row r="93" spans="1:38" x14ac:dyDescent="0.2">
      <c r="A93" s="35" t="s">
        <v>80</v>
      </c>
      <c r="B93" s="32"/>
      <c r="C93" s="3"/>
      <c r="D93" s="32"/>
      <c r="E93" s="32"/>
      <c r="F93" s="32"/>
      <c r="G93" s="32"/>
      <c r="J93" s="36" t="s">
        <v>74</v>
      </c>
      <c r="L93" s="35" t="s">
        <v>81</v>
      </c>
      <c r="M93" s="3"/>
      <c r="N93" s="3"/>
      <c r="O93" s="3"/>
      <c r="P93" s="3"/>
      <c r="Q93" s="3"/>
      <c r="R93" s="3"/>
      <c r="S93" s="36"/>
      <c r="T93" s="3"/>
      <c r="U93" s="3"/>
      <c r="V93" s="3"/>
      <c r="W93" s="3"/>
      <c r="X93" s="3"/>
      <c r="Y93" s="38"/>
      <c r="Z93" s="38"/>
      <c r="AA93" s="38"/>
      <c r="AB93" s="38"/>
      <c r="AC93" s="38"/>
      <c r="AD93" s="38"/>
      <c r="AE93" s="38"/>
      <c r="AF93" s="38"/>
      <c r="AG93" s="38"/>
      <c r="AH93" s="3"/>
    </row>
    <row r="94" spans="1:38" ht="12.75" customHeight="1" x14ac:dyDescent="0.2">
      <c r="A94" s="35" t="s">
        <v>82</v>
      </c>
      <c r="B94" s="3"/>
      <c r="C94" s="3"/>
      <c r="D94" s="3"/>
      <c r="E94" s="3"/>
      <c r="F94" s="3"/>
      <c r="G94" s="3"/>
      <c r="H94" s="3"/>
      <c r="I94" s="3"/>
      <c r="M94" s="3"/>
      <c r="N94" s="3"/>
      <c r="O94" s="3"/>
      <c r="P94" s="3"/>
      <c r="Q94" s="3"/>
      <c r="R94" s="3"/>
      <c r="S94" s="36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</row>
    <row r="95" spans="1:38" ht="12.75" customHeight="1" x14ac:dyDescent="0.2">
      <c r="A95" s="35" t="s">
        <v>83</v>
      </c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6"/>
      <c r="T95" s="3"/>
      <c r="U95" s="3"/>
      <c r="V95" s="3"/>
      <c r="W95" s="3"/>
      <c r="X95" s="3"/>
      <c r="Y95" s="3"/>
      <c r="Z95" s="3"/>
      <c r="AA95" s="3"/>
      <c r="AB95" s="3"/>
      <c r="AC95" s="44"/>
      <c r="AD95" s="3"/>
      <c r="AE95" s="3"/>
      <c r="AF95" s="3"/>
      <c r="AG95" s="3"/>
      <c r="AH95" s="3"/>
      <c r="AK95"/>
    </row>
    <row r="96" spans="1:38" ht="7.5" customHeight="1" x14ac:dyDescent="0.2">
      <c r="A96" s="35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L96"/>
    </row>
    <row r="97" spans="1:37" ht="67.5" customHeight="1" x14ac:dyDescent="0.2">
      <c r="A97" s="87" t="s">
        <v>93</v>
      </c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  <c r="AD97" s="87"/>
      <c r="AE97" s="87"/>
      <c r="AF97" s="87"/>
      <c r="AG97" s="87"/>
      <c r="AH97" s="87"/>
    </row>
    <row r="98" spans="1:37" ht="4.5" customHeight="1" x14ac:dyDescent="0.2"/>
    <row r="99" spans="1:37" ht="12.75" customHeight="1" x14ac:dyDescent="0.2">
      <c r="A99" s="84" t="s">
        <v>94</v>
      </c>
      <c r="B99" s="84"/>
      <c r="C99" s="84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</row>
    <row r="100" spans="1:37" ht="13.5" customHeight="1" x14ac:dyDescent="0.2">
      <c r="A100" s="84"/>
      <c r="B100" s="84"/>
      <c r="C100" s="84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</row>
    <row r="102" spans="1:37" ht="12.75" customHeight="1" x14ac:dyDescent="0.2">
      <c r="A102" s="84" t="s">
        <v>84</v>
      </c>
      <c r="B102" s="84"/>
      <c r="C102" s="84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</row>
    <row r="103" spans="1:37" x14ac:dyDescent="0.2">
      <c r="A103" s="84"/>
      <c r="B103" s="84"/>
      <c r="C103" s="84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</row>
    <row r="104" spans="1:37" x14ac:dyDescent="0.2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</row>
    <row r="105" spans="1:37" x14ac:dyDescent="0.2">
      <c r="A105" s="89" t="s">
        <v>85</v>
      </c>
      <c r="B105" s="89"/>
      <c r="C105" s="89"/>
      <c r="D105" s="89"/>
      <c r="E105" s="89"/>
      <c r="F105" s="89"/>
      <c r="G105" s="89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  <c r="X105" s="89"/>
      <c r="Y105" s="89"/>
      <c r="Z105" s="89"/>
      <c r="AA105" s="89"/>
      <c r="AB105" s="89"/>
      <c r="AC105" s="89"/>
      <c r="AD105" s="89"/>
      <c r="AE105" s="89"/>
      <c r="AF105" s="89"/>
      <c r="AG105" s="89"/>
      <c r="AH105" s="89"/>
    </row>
    <row r="106" spans="1:37" ht="12.75" customHeight="1" x14ac:dyDescent="0.2">
      <c r="A106" s="90" t="s">
        <v>86</v>
      </c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  <c r="AD106" s="90"/>
      <c r="AE106" s="90"/>
      <c r="AF106" s="90"/>
      <c r="AG106" s="90"/>
      <c r="AH106" s="90"/>
    </row>
    <row r="107" spans="1:37" x14ac:dyDescent="0.2">
      <c r="A107" s="90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</row>
    <row r="108" spans="1:37" ht="16.5" customHeight="1" x14ac:dyDescent="0.2">
      <c r="J108" s="40"/>
      <c r="K108" s="40"/>
      <c r="L108" s="40"/>
      <c r="M108" s="40"/>
      <c r="N108" s="40"/>
      <c r="O108" s="40"/>
    </row>
    <row r="109" spans="1:37" ht="18" customHeight="1" x14ac:dyDescent="0.2">
      <c r="A109" s="91" t="s">
        <v>87</v>
      </c>
      <c r="B109" s="91"/>
      <c r="C109" s="91"/>
      <c r="D109" s="41"/>
      <c r="E109" s="41" t="s">
        <v>88</v>
      </c>
      <c r="F109" s="41"/>
      <c r="G109" s="41" t="s">
        <v>88</v>
      </c>
      <c r="H109" s="92"/>
      <c r="I109" s="92"/>
      <c r="J109" s="92"/>
      <c r="L109" s="42" t="s">
        <v>89</v>
      </c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  <c r="AC109" s="85"/>
      <c r="AD109" s="85"/>
      <c r="AE109" s="85"/>
      <c r="AF109" s="85"/>
      <c r="AG109" s="85"/>
      <c r="AH109" s="85"/>
    </row>
    <row r="110" spans="1:37" ht="6.75" customHeight="1" x14ac:dyDescent="0.2">
      <c r="AK110" s="24"/>
    </row>
    <row r="111" spans="1:37" ht="3" customHeight="1" x14ac:dyDescent="0.2"/>
    <row r="112" spans="1:37" x14ac:dyDescent="0.2">
      <c r="A112" s="88" t="s">
        <v>90</v>
      </c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  <c r="AD112" s="88"/>
      <c r="AE112" s="88"/>
      <c r="AF112" s="88"/>
      <c r="AG112" s="88"/>
      <c r="AH112" s="88"/>
    </row>
    <row r="113" spans="1:34" x14ac:dyDescent="0.2">
      <c r="A113" s="88" t="s">
        <v>92</v>
      </c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  <c r="AD113" s="88"/>
      <c r="AE113" s="88"/>
      <c r="AF113" s="88"/>
      <c r="AG113" s="88"/>
      <c r="AH113" s="88"/>
    </row>
    <row r="114" spans="1:34" x14ac:dyDescent="0.2">
      <c r="A114" s="88" t="s">
        <v>91</v>
      </c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  <c r="AD114" s="88"/>
      <c r="AE114" s="88"/>
      <c r="AF114" s="88"/>
      <c r="AG114" s="88"/>
      <c r="AH114" s="88"/>
    </row>
  </sheetData>
  <sheetProtection selectLockedCells="1" selectUnlockedCells="1"/>
  <mergeCells count="82">
    <mergeCell ref="A112:AH112"/>
    <mergeCell ref="A113:AH113"/>
    <mergeCell ref="A114:AH114"/>
    <mergeCell ref="A102:AH103"/>
    <mergeCell ref="A105:AH105"/>
    <mergeCell ref="A106:AH107"/>
    <mergeCell ref="A109:C109"/>
    <mergeCell ref="H109:J109"/>
    <mergeCell ref="Q109:AH109"/>
    <mergeCell ref="A99:AH100"/>
    <mergeCell ref="A66:AH66"/>
    <mergeCell ref="L70:AH70"/>
    <mergeCell ref="A73:AH73"/>
    <mergeCell ref="D75:N75"/>
    <mergeCell ref="X75:AH75"/>
    <mergeCell ref="G77:AH77"/>
    <mergeCell ref="D79:S79"/>
    <mergeCell ref="Y79:AH79"/>
    <mergeCell ref="C83:G83"/>
    <mergeCell ref="A88:AH88"/>
    <mergeCell ref="A97:AH97"/>
    <mergeCell ref="Q60:X60"/>
    <mergeCell ref="AC60:AH60"/>
    <mergeCell ref="F39:K39"/>
    <mergeCell ref="N39:AH39"/>
    <mergeCell ref="Z42:AH42"/>
    <mergeCell ref="Z44:AH44"/>
    <mergeCell ref="A46:AH46"/>
    <mergeCell ref="X48:AG48"/>
    <mergeCell ref="X50:AG50"/>
    <mergeCell ref="X52:AG52"/>
    <mergeCell ref="A56:AH56"/>
    <mergeCell ref="Q58:X58"/>
    <mergeCell ref="AC58:AH58"/>
    <mergeCell ref="D34:M34"/>
    <mergeCell ref="N34:Q35"/>
    <mergeCell ref="R34:W34"/>
    <mergeCell ref="Z34:AH34"/>
    <mergeCell ref="F37:Q37"/>
    <mergeCell ref="X37:AH37"/>
    <mergeCell ref="D17:Y17"/>
    <mergeCell ref="D32:AH32"/>
    <mergeCell ref="A19:C19"/>
    <mergeCell ref="D19:Y19"/>
    <mergeCell ref="A20:C20"/>
    <mergeCell ref="D20:Y20"/>
    <mergeCell ref="A21:AH21"/>
    <mergeCell ref="D23:AH23"/>
    <mergeCell ref="D25:AH25"/>
    <mergeCell ref="F28:L28"/>
    <mergeCell ref="S28:AH28"/>
    <mergeCell ref="H30:Q30"/>
    <mergeCell ref="Y30:AH30"/>
    <mergeCell ref="A18:C18"/>
    <mergeCell ref="D18:Y18"/>
    <mergeCell ref="AB10:AG15"/>
    <mergeCell ref="A11:C11"/>
    <mergeCell ref="D11:Y11"/>
    <mergeCell ref="A12:C12"/>
    <mergeCell ref="D12:Y12"/>
    <mergeCell ref="A13:C13"/>
    <mergeCell ref="D13:Y13"/>
    <mergeCell ref="A14:C14"/>
    <mergeCell ref="D14:Y14"/>
    <mergeCell ref="A15:C15"/>
    <mergeCell ref="D15:Y15"/>
    <mergeCell ref="A16:C16"/>
    <mergeCell ref="D16:Y16"/>
    <mergeCell ref="A17:C17"/>
    <mergeCell ref="A8:C8"/>
    <mergeCell ref="D8:Y8"/>
    <mergeCell ref="A9:C9"/>
    <mergeCell ref="D9:Y9"/>
    <mergeCell ref="A10:C10"/>
    <mergeCell ref="D10:Y10"/>
    <mergeCell ref="A7:G7"/>
    <mergeCell ref="H7:Y7"/>
    <mergeCell ref="A1:AG1"/>
    <mergeCell ref="A4:AH4"/>
    <mergeCell ref="A5:AH5"/>
    <mergeCell ref="A6:D6"/>
    <mergeCell ref="E6:Y6"/>
  </mergeCells>
  <conditionalFormatting sqref="D23:AH23">
    <cfRule type="cellIs" dxfId="1" priority="2" operator="equal">
      <formula>"zz"</formula>
    </cfRule>
  </conditionalFormatting>
  <conditionalFormatting sqref="E6:Y6">
    <cfRule type="cellIs" dxfId="0" priority="1" operator="equal">
      <formula>"zz"</formula>
    </cfRule>
  </conditionalFormatting>
  <printOptions horizontalCentered="1"/>
  <pageMargins left="0.15748031496062992" right="0.11811023622047245" top="0.31496062992125984" bottom="0.59055118110236227" header="0.23622047244094491" footer="0.31496062992125984"/>
  <pageSetup paperSize="9" fitToHeight="2" orientation="portrait" horizontalDpi="4294967294" r:id="rId1"/>
  <headerFooter alignWithMargins="0">
    <oddFooter>&amp;L&amp;8Mod.DTP.27.08&amp;R&amp;8Pág. &amp;P /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>
          <x14:formula1>
            <xm:f>[1]Dados!#REF!</xm:f>
          </x14:formula1>
          <xm:sqref>D23:AH23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1</vt:i4>
      </vt:variant>
    </vt:vector>
  </HeadingPairs>
  <TitlesOfParts>
    <vt:vector size="1" baseType="lpstr">
      <vt:lpstr>FichaInscricãoFormandos co-fian</vt:lpstr>
    </vt:vector>
  </TitlesOfParts>
  <Company>FHA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Frouco &amp; Henriques Associados</dc:creator>
  <cp:lastModifiedBy>Frouco &amp; Henriques Associados</cp:lastModifiedBy>
  <cp:lastPrinted>2015-06-24T18:22:54Z</cp:lastPrinted>
  <dcterms:created xsi:type="dcterms:W3CDTF">2015-06-24T10:22:50Z</dcterms:created>
  <dcterms:modified xsi:type="dcterms:W3CDTF">2015-06-24T18:23:09Z</dcterms:modified>
</cp:coreProperties>
</file>